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مرداد 05\"/>
    </mc:Choice>
  </mc:AlternateContent>
  <xr:revisionPtr revIDLastSave="0" documentId="13_ncr:1_{02905EA2-12E7-4221-B1CB-7B415D1DF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بانکی'!$A$7:$J$15</definedName>
    <definedName name="_xlnm._FilterDatabase" localSheetId="6" hidden="1">سپرده!$A$8:$L$15</definedName>
    <definedName name="_xlnm._FilterDatabase" localSheetId="17" hidden="1">'سود سپرده بانکی'!$A$6:$M$14</definedName>
    <definedName name="_xlnm.Print_Area" localSheetId="4">اوراق!$A$1:$AM$8</definedName>
    <definedName name="_xlnm.Print_Area" localSheetId="2">'اوراق مشتقه'!$A$1:$AX$72</definedName>
    <definedName name="_xlnm.Print_Area" localSheetId="5">'تعدیل قیمت'!$A$1:$N$10</definedName>
    <definedName name="_xlnm.Print_Area" localSheetId="7">درآمد!$A$1:$K$14</definedName>
    <definedName name="_xlnm.Print_Area" localSheetId="19">'درآمد اعمال اختیار'!$A$1:$Z$8</definedName>
    <definedName name="_xlnm.Print_Area" localSheetId="12">'درآمد سپرده بانکی'!$A$1:$K$15</definedName>
    <definedName name="_xlnm.Print_Area" localSheetId="10">'درآمد سرمایه گذاری در اوراق به'!$A$1:$S$11</definedName>
    <definedName name="_xlnm.Print_Area" localSheetId="8">'درآمد سرمایه گذاری در سهام'!$A$1:$X$96</definedName>
    <definedName name="_xlnm.Print_Area" localSheetId="9">'درآمد سرمایه گذاری در صندوق'!$A$1:$X$18</definedName>
    <definedName name="_xlnm.Print_Area" localSheetId="14">'درآمد سود سهام'!$A$1:$T$56</definedName>
    <definedName name="_xlnm.Print_Area" localSheetId="15">'درآمد سود صندوق'!$A$1:$L$7</definedName>
    <definedName name="_xlnm.Print_Area" localSheetId="20">'درآمد ناشی از تغییر قیمت اوراق'!$A$1:$S$62</definedName>
    <definedName name="_xlnm.Print_Area" localSheetId="18">'درآمد ناشی از فروش'!$A$1:$R$57</definedName>
    <definedName name="_xlnm.Print_Area" localSheetId="13">'سایر درآمدها'!$A$1:$G$11</definedName>
    <definedName name="_xlnm.Print_Area" localSheetId="6">سپرده!$A$1:$M$16</definedName>
    <definedName name="_xlnm.Print_Area" localSheetId="1">سهام!$A$1:$AC$70</definedName>
    <definedName name="_xlnm.Print_Area" localSheetId="16">'سود اوراق بهادار'!$A$1:$U$10</definedName>
    <definedName name="_xlnm.Print_Area" localSheetId="17">'سود سپرده بانکی'!$A$1:$N$15</definedName>
    <definedName name="_xlnm.Print_Area" localSheetId="0">'صورت وضعیت'!$A$1:$B$44</definedName>
    <definedName name="_xlnm.Print_Area" localSheetId="11">'مبالغ تخصیصی اوراق (2)'!$A$1:$S$12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Q64" i="21" l="1"/>
  <c r="F11" i="14"/>
  <c r="F15" i="13"/>
  <c r="H15" i="13"/>
  <c r="J11" i="13" s="1"/>
  <c r="J10" i="13"/>
  <c r="J12" i="13"/>
  <c r="J13" i="13"/>
  <c r="F10" i="13"/>
  <c r="F11" i="13"/>
  <c r="F12" i="13"/>
  <c r="F13" i="13"/>
  <c r="F14" i="13"/>
  <c r="F9" i="13"/>
  <c r="F8" i="13"/>
  <c r="M10" i="22"/>
  <c r="J8" i="13" l="1"/>
  <c r="J9" i="13"/>
  <c r="J14" i="13"/>
  <c r="U92" i="9"/>
  <c r="F8" i="8" s="1"/>
  <c r="S101" i="9"/>
  <c r="S100" i="9"/>
  <c r="J10" i="8"/>
  <c r="J9" i="8"/>
  <c r="J8" i="8"/>
  <c r="F12" i="8"/>
  <c r="J12" i="8" s="1"/>
  <c r="F11" i="8"/>
  <c r="J11" i="8" s="1"/>
  <c r="F10" i="8"/>
  <c r="F9" i="8"/>
  <c r="Z71" i="2"/>
  <c r="Z72" i="2"/>
  <c r="X73" i="2"/>
  <c r="J15" i="13" l="1"/>
  <c r="F13" i="8"/>
  <c r="W10" i="10" s="1"/>
  <c r="J13" i="8"/>
  <c r="L74" i="9" l="1"/>
  <c r="L30" i="9"/>
  <c r="L9" i="9"/>
  <c r="W85" i="9"/>
  <c r="W29" i="9"/>
  <c r="L81" i="9"/>
  <c r="L25" i="9"/>
  <c r="W76" i="9"/>
  <c r="W20" i="9"/>
  <c r="L17" i="9"/>
  <c r="W36" i="9"/>
  <c r="W39" i="9"/>
  <c r="L11" i="9"/>
  <c r="L37" i="9"/>
  <c r="L90" i="9"/>
  <c r="L62" i="9"/>
  <c r="L75" i="9"/>
  <c r="W57" i="9"/>
  <c r="W25" i="9"/>
  <c r="L53" i="9"/>
  <c r="W80" i="9"/>
  <c r="W48" i="9"/>
  <c r="W40" i="9"/>
  <c r="L12" i="9"/>
  <c r="W11" i="10"/>
  <c r="L72" i="9"/>
  <c r="L13" i="9"/>
  <c r="W37" i="9"/>
  <c r="W64" i="9"/>
  <c r="L14" i="9"/>
  <c r="W38" i="9"/>
  <c r="L58" i="9"/>
  <c r="L16" i="9"/>
  <c r="L85" i="9"/>
  <c r="W41" i="9"/>
  <c r="W89" i="9"/>
  <c r="W24" i="9"/>
  <c r="W42" i="9"/>
  <c r="W61" i="9"/>
  <c r="L80" i="9"/>
  <c r="W14" i="10"/>
  <c r="W84" i="9"/>
  <c r="L39" i="9"/>
  <c r="L89" i="9"/>
  <c r="W65" i="9"/>
  <c r="W28" i="9"/>
  <c r="L43" i="9"/>
  <c r="L33" i="9"/>
  <c r="W51" i="9"/>
  <c r="L44" i="9"/>
  <c r="L56" i="9"/>
  <c r="W68" i="9"/>
  <c r="L79" i="9"/>
  <c r="L46" i="9"/>
  <c r="W83" i="9"/>
  <c r="W10" i="9"/>
  <c r="W55" i="9"/>
  <c r="W13" i="9"/>
  <c r="W52" i="9"/>
  <c r="W13" i="10"/>
  <c r="L38" i="9"/>
  <c r="L52" i="9"/>
  <c r="W45" i="9"/>
  <c r="L40" i="9"/>
  <c r="L84" i="9"/>
  <c r="W9" i="10"/>
  <c r="L41" i="9"/>
  <c r="H8" i="8"/>
  <c r="L42" i="9"/>
  <c r="H12" i="8"/>
  <c r="W50" i="9"/>
  <c r="W66" i="9"/>
  <c r="W71" i="9"/>
  <c r="L27" i="9"/>
  <c r="W11" i="9"/>
  <c r="W82" i="9"/>
  <c r="W73" i="9"/>
  <c r="W54" i="9"/>
  <c r="L64" i="9"/>
  <c r="W26" i="9"/>
  <c r="L65" i="9"/>
  <c r="L68" i="9"/>
  <c r="W62" i="9"/>
  <c r="L31" i="9"/>
  <c r="L82" i="9"/>
  <c r="W49" i="9"/>
  <c r="L67" i="9"/>
  <c r="W75" i="9"/>
  <c r="W18" i="9"/>
  <c r="L15" i="9"/>
  <c r="L34" i="9"/>
  <c r="L19" i="9"/>
  <c r="L57" i="9"/>
  <c r="L18" i="9"/>
  <c r="L29" i="9"/>
  <c r="W43" i="9"/>
  <c r="W33" i="9"/>
  <c r="W44" i="9"/>
  <c r="W15" i="10"/>
  <c r="L61" i="9"/>
  <c r="H10" i="8"/>
  <c r="W16" i="10"/>
  <c r="W88" i="9"/>
  <c r="W23" i="9"/>
  <c r="W60" i="9"/>
  <c r="H9" i="8"/>
  <c r="H11" i="8"/>
  <c r="L23" i="9"/>
  <c r="L47" i="9"/>
  <c r="W27" i="9"/>
  <c r="W78" i="9"/>
  <c r="L48" i="9"/>
  <c r="L83" i="9"/>
  <c r="W70" i="9"/>
  <c r="W87" i="9"/>
  <c r="W22" i="9"/>
  <c r="W67" i="9"/>
  <c r="L78" i="9"/>
  <c r="W14" i="9"/>
  <c r="W31" i="9"/>
  <c r="L50" i="9"/>
  <c r="L63" i="9"/>
  <c r="L20" i="9"/>
  <c r="L22" i="9"/>
  <c r="W90" i="9"/>
  <c r="L59" i="9"/>
  <c r="W15" i="9"/>
  <c r="L35" i="9"/>
  <c r="L54" i="9"/>
  <c r="W17" i="9"/>
  <c r="W16" i="9"/>
  <c r="L10" i="9"/>
  <c r="L91" i="9"/>
  <c r="W58" i="9"/>
  <c r="L26" i="9"/>
  <c r="L77" i="9"/>
  <c r="W9" i="9"/>
  <c r="W91" i="9"/>
  <c r="L71" i="9"/>
  <c r="W63" i="9"/>
  <c r="W30" i="9"/>
  <c r="W81" i="9"/>
  <c r="L49" i="9"/>
  <c r="L70" i="9"/>
  <c r="L69" i="9"/>
  <c r="W35" i="9"/>
  <c r="W12" i="10"/>
  <c r="W56" i="9"/>
  <c r="L24" i="9"/>
  <c r="W79" i="9"/>
  <c r="W17" i="10"/>
  <c r="W46" i="9"/>
  <c r="L28" i="9"/>
  <c r="W32" i="9"/>
  <c r="L51" i="9"/>
  <c r="L88" i="9"/>
  <c r="L45" i="9"/>
  <c r="L60" i="9"/>
  <c r="W69" i="9"/>
  <c r="L32" i="9"/>
  <c r="W72" i="9"/>
  <c r="L55" i="9"/>
  <c r="W59" i="9"/>
  <c r="W12" i="9"/>
  <c r="W47" i="9"/>
  <c r="L66" i="9"/>
  <c r="L87" i="9"/>
  <c r="W74" i="9"/>
  <c r="L76" i="9"/>
  <c r="W77" i="9"/>
  <c r="W86" i="9"/>
  <c r="W21" i="9"/>
  <c r="L36" i="9"/>
  <c r="L86" i="9"/>
  <c r="W53" i="9"/>
  <c r="L21" i="9"/>
  <c r="W34" i="9"/>
  <c r="W19" i="9"/>
  <c r="L73" i="9"/>
  <c r="H13" i="8" l="1"/>
  <c r="W92" i="9"/>
  <c r="L92" i="9"/>
</calcChain>
</file>

<file path=xl/sharedStrings.xml><?xml version="1.0" encoding="utf-8"?>
<sst xmlns="http://schemas.openxmlformats.org/spreadsheetml/2006/main" count="762" uniqueCount="288">
  <si>
    <t>صندوق سرمایه‌گذاری مشترک امین آوید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</si>
  <si>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</si>
  <si>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</si>
  <si>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</si>
  <si>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</si>
  <si>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</si>
  <si>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</si>
  <si>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</si>
  <si>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</si>
  <si>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</si>
  <si>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</si>
  <si>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</si>
  <si>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</si>
  <si>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</si>
  <si>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</si>
  <si>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</si>
  <si>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</si>
  <si>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</si>
  <si>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</si>
  <si>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</si>
  <si>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</si>
  <si>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ایران‌یاساتایرورابر</t>
  </si>
  <si>
    <t>بانک تجارت</t>
  </si>
  <si>
    <t>بانک ملت</t>
  </si>
  <si>
    <t>بیمه البرز</t>
  </si>
  <si>
    <t>پاریز شرق</t>
  </si>
  <si>
    <t>پالایش نفت اصفهان</t>
  </si>
  <si>
    <t>پالایش نفت بندرعباس</t>
  </si>
  <si>
    <t>پالایش نفت تهران</t>
  </si>
  <si>
    <t>پاکدیس</t>
  </si>
  <si>
    <t>پتروشیمی اروند</t>
  </si>
  <si>
    <t>پتروشیمی بوعلی سینا</t>
  </si>
  <si>
    <t>پتروشیمی پارس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</si>
  <si>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</si>
  <si>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</si>
  <si>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</si>
  <si>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</si>
  <si>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</si>
  <si>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</si>
  <si>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 صنایع‌ بهشهر(هلدینگ</t>
  </si>
  <si>
    <t>داروسازی دانا</t>
  </si>
  <si>
    <t>داروسازی کاسپین تامین</t>
  </si>
  <si>
    <t>داروسازی‌ فارابی‌</t>
  </si>
  <si>
    <t>س. صنایع‌شیمیایی‌ایران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</si>
  <si>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</si>
  <si>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</si>
  <si>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</si>
  <si>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</si>
  <si>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</si>
  <si>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</si>
  <si>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</si>
  <si>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باقران</t>
  </si>
  <si>
    <t>سیمان‌ کرمان‌</t>
  </si>
  <si>
    <t>سیمان‌شاهرود</t>
  </si>
  <si>
    <t>سیمان‌مازندران‌</t>
  </si>
  <si>
    <t>شمش طلا GoldBar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</si>
  <si>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</si>
  <si>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</si>
  <si>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</si>
  <si>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</si>
  <si>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</si>
  <si>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فولاد هرمزگان جنوب</t>
  </si>
  <si>
    <t>گروه سرمایه گذاری سپهر صادرات</t>
  </si>
  <si>
    <t>محصولات کاغذی لطیف</t>
  </si>
  <si>
    <t>ملی‌ صنایع‌ مس‌ ایران‌</t>
  </si>
  <si>
    <t>کارخانجات تولیدی نیروترانسفو</t>
  </si>
  <si>
    <t>کشت و دامداری فکا</t>
  </si>
  <si>
    <t>کشتیرانی جمهوری اسلامی ایران</t>
  </si>
  <si>
    <t>کیمیا کالای رازی</t>
  </si>
  <si>
    <t>شرکت صنایع غذایی مینو شرق</t>
  </si>
  <si>
    <t>سیمرغ</t>
  </si>
  <si>
    <t>پست بانک ایران</t>
  </si>
  <si>
    <t>داروسازی شهید قاضی</t>
  </si>
  <si>
    <t>احیا استیل فولاد بافت</t>
  </si>
  <si>
    <t>بانک‌اقتصادنوین‌</t>
  </si>
  <si>
    <t>کارخانجات‌داروپخش‌</t>
  </si>
  <si>
    <t>سالمین‌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</si>
  <si>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</si>
  <si>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</si>
  <si>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</si>
  <si>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</si>
  <si>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</si>
  <si>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</si>
  <si>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</si>
  <si>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</si>
  <si>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</si>
  <si>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</si>
  <si>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</si>
  <si>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</si>
  <si>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</si>
  <si>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</si>
  <si>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</si>
  <si>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</si>
  <si>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</si>
  <si>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</si>
  <si>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</si>
  <si>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</si>
  <si>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</si>
  <si>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</si>
  <si>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</si>
  <si>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</si>
  <si>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</si>
  <si>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</si>
  <si>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</si>
  <si>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</si>
  <si>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</si>
  <si>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</si>
  <si>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</si>
  <si>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</si>
  <si>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</si>
  <si>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</si>
  <si>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</si>
  <si>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</si>
  <si>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</si>
  <si>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-16.58%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</si>
  <si>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</si>
  <si>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</si>
  <si>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</si>
  <si>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</si>
  <si>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</si>
  <si>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</si>
  <si>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</si>
  <si>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</si>
  <si>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0.01%</t>
  </si>
  <si>
    <t>سپرده کوتاه مدت بانک گردشگری تهرانسر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</si>
  <si>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</si>
  <si>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</si>
  <si>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</si>
  <si>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</si>
  <si>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</si>
  <si>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</si>
  <si>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</si>
  <si>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</si>
  <si>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</si>
  <si>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</si>
  <si>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</si>
  <si>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</si>
  <si>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</si>
  <si>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</si>
  <si>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</si>
  <si>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</si>
  <si>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</si>
  <si>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</si>
  <si>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</si>
  <si>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</si>
  <si>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</si>
  <si>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</si>
  <si>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</si>
  <si>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</si>
  <si>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</si>
  <si>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 کارآفرین‌</t>
  </si>
  <si>
    <t>س. و توسعه صنایع لاستیک</t>
  </si>
  <si>
    <t>ح . معدنی و صنعتی گل گهر</t>
  </si>
  <si>
    <t>ح . تامین سرمایه امین</t>
  </si>
  <si>
    <t>ایران‌ خودرو</t>
  </si>
  <si>
    <t>گروه صنعتی درپاد تبریز</t>
  </si>
  <si>
    <t>نیان باتری خاوران</t>
  </si>
  <si>
    <t>ح . سرمایه گذاری صدرتامین</t>
  </si>
  <si>
    <t>سرمایه‌ گذاری‌ البرز(هلدینگ‌</t>
  </si>
  <si>
    <t>داروسازی‌ اکسیر</t>
  </si>
  <si>
    <t>مهرمام میهن</t>
  </si>
  <si>
    <t>بیمه اتکایی امین</t>
  </si>
  <si>
    <t>ح . صنایع‌ بهشهر(هلدینگ</t>
  </si>
  <si>
    <t>معدنی و صنعتی گل گهر</t>
  </si>
  <si>
    <t>صنایع مس افق کرمان</t>
  </si>
  <si>
    <t>بین المللی ساروج بوشهر</t>
  </si>
  <si>
    <t>ح . ایران‌ ترانسفو</t>
  </si>
  <si>
    <t>سرمایه گذاری مهر</t>
  </si>
  <si>
    <t>تایدواترخاورمیانه</t>
  </si>
  <si>
    <t>صنایع غذایی رضوی</t>
  </si>
  <si>
    <t>فروسیلیس‌ ایران‌</t>
  </si>
  <si>
    <t>ح . بیمه اتکایی امین</t>
  </si>
  <si>
    <t>رادیاتور ایران‌</t>
  </si>
  <si>
    <t>پارس فولاد سبزوار</t>
  </si>
  <si>
    <t>سرمایه گذاری پایا تدبیرپارسا</t>
  </si>
  <si>
    <t>-2-2</t>
  </si>
  <si>
    <t>درآمد حاصل از سرمایه­گذاری در واحدهای صندوق</t>
  </si>
  <si>
    <t>درآمد سود صندوق</t>
  </si>
  <si>
    <t>صندوق س. گنجینه یکم آوید-د</t>
  </si>
  <si>
    <t>صندوق س. درین بها بازار-د</t>
  </si>
  <si>
    <t>صندوق س. كالاي پارسيان</t>
  </si>
  <si>
    <t>صندوق پالایشی یکم-سهام</t>
  </si>
  <si>
    <t>صندوق س.پشتوانه طلا نهایت نگر</t>
  </si>
  <si>
    <t>صندوق س.پشتوانه طلا زرفام آشنا</t>
  </si>
  <si>
    <t>صندوق طلای عیار مفید</t>
  </si>
  <si>
    <t>صندوق س صنایع مفید3- 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</si>
  <si>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</si>
  <si>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</si>
  <si>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</si>
  <si>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</si>
  <si>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تامین اجتماعی14050509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</si>
  <si>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</si>
  <si>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</si>
  <si>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</si>
  <si>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</si>
  <si>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</si>
  <si>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</si>
  <si>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</si>
  <si>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</si>
  <si>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</si>
  <si>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</si>
  <si>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</si>
  <si>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</si>
  <si>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</si>
  <si>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</si>
  <si>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</si>
  <si>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</si>
  <si>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</si>
  <si>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</si>
  <si>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</si>
  <si>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</si>
  <si>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</si>
  <si>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</si>
  <si>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</si>
  <si>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</si>
  <si>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</si>
  <si>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</si>
  <si>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1405/04/11</t>
  </si>
  <si>
    <t>1405/04/30</t>
  </si>
  <si>
    <t>1404/12/10</t>
  </si>
  <si>
    <t>1405/04/22</t>
  </si>
  <si>
    <t>1405/03/13</t>
  </si>
  <si>
    <t>1405/03/27</t>
  </si>
  <si>
    <t>1404/11/20</t>
  </si>
  <si>
    <t>1404/06/03</t>
  </si>
  <si>
    <t>1405/02/13</t>
  </si>
  <si>
    <t>1405/02/30</t>
  </si>
  <si>
    <t>1405/05/28</t>
  </si>
  <si>
    <t>1405/04/10</t>
  </si>
  <si>
    <t>1405/04/25</t>
  </si>
  <si>
    <t>1405/03/25</t>
  </si>
  <si>
    <t>1405/05/18</t>
  </si>
  <si>
    <t>1405/03/31</t>
  </si>
  <si>
    <t>1404/06/23</t>
  </si>
  <si>
    <t>1405/04/17</t>
  </si>
  <si>
    <t>1405/02/23</t>
  </si>
  <si>
    <t>1405/05/06</t>
  </si>
  <si>
    <t>1405/04/24</t>
  </si>
  <si>
    <t>1404/07/30</t>
  </si>
  <si>
    <t>1404/10/24</t>
  </si>
  <si>
    <t>1405/04/21</t>
  </si>
  <si>
    <t>1405/03/26</t>
  </si>
  <si>
    <t>1405/04/23</t>
  </si>
  <si>
    <t>1404/12/05</t>
  </si>
  <si>
    <t>1405/03/30</t>
  </si>
  <si>
    <t>1404/11/28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</si>
  <si>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</si>
  <si>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</si>
  <si>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</si>
  <si>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</si>
  <si>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</si>
  <si>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</si>
  <si>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</si>
  <si>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</si>
  <si>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</si>
  <si>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</si>
  <si>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1405/05/09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</si>
  <si>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</si>
  <si>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</si>
  <si>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</si>
  <si>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</si>
  <si>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</si>
  <si>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</si>
  <si>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</si>
  <si>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</si>
  <si>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</si>
  <si>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</si>
  <si>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</si>
  <si>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</si>
  <si>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</si>
  <si>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</si>
  <si>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</si>
  <si>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</si>
  <si>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</si>
  <si>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بانک پارسیان</t>
  </si>
  <si>
    <t xml:space="preserve"> بانک پاسارگاد</t>
  </si>
  <si>
    <t xml:space="preserve"> بانک دی </t>
  </si>
  <si>
    <t xml:space="preserve">بانک ملت </t>
  </si>
  <si>
    <t xml:space="preserve"> بانک خاورمیانه </t>
  </si>
  <si>
    <t>تاریخ نگهداری</t>
  </si>
  <si>
    <t>شرکت تامین سرمایه امین</t>
  </si>
  <si>
    <t>اجاره تامین اجتماعی 14050509</t>
  </si>
  <si>
    <t>از 1404/06/01 لغایت 1405/03/26</t>
  </si>
  <si>
    <t xml:space="preserve"> بانک پاسارگاد </t>
  </si>
  <si>
    <t xml:space="preserve"> بانک ملت</t>
  </si>
  <si>
    <t xml:space="preserve"> بانک گردشگری </t>
  </si>
  <si>
    <t>بانک پارسیان</t>
  </si>
  <si>
    <t xml:space="preserve"> بانک ملت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</si>
</sst>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1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Border="1" applyAlignment="1">
      <alignment horizontal="right" vertical="top"/>
    </xf>
    <xf numFmtId="164" fontId="5" fillId="0" borderId="7" xfId="1" applyNumberFormat="1" applyFont="1" applyFill="1" applyBorder="1" applyAlignment="1">
      <alignment horizontal="right" vertical="top"/>
    </xf>
    <xf numFmtId="10" fontId="5" fillId="0" borderId="7" xfId="1" applyNumberFormat="1" applyFont="1" applyFill="1" applyBorder="1" applyAlignment="1">
      <alignment horizontal="right" vertical="top"/>
    </xf>
    <xf numFmtId="9" fontId="5" fillId="0" borderId="7" xfId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10" fontId="5" fillId="0" borderId="7" xfId="1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5" xfId="0" applyNumberFormat="1" applyFont="1" applyFill="1" applyBorder="1" applyAlignment="1">
      <alignment horizontal="center" vertical="top"/>
    </xf>
    <xf numFmtId="38" fontId="5" fillId="0" borderId="6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0" fontId="6" fillId="0" borderId="0" xfId="2" applyAlignment="1">
      <alignment horizontal="left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/>
    </xf>
    <xf numFmtId="3" fontId="6" fillId="0" borderId="0" xfId="2" applyNumberFormat="1" applyAlignment="1">
      <alignment horizontal="left"/>
    </xf>
    <xf numFmtId="164" fontId="5" fillId="0" borderId="0" xfId="1" applyNumberFormat="1" applyFont="1" applyFill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9" fontId="5" fillId="0" borderId="5" xfId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5" fontId="5" fillId="0" borderId="9" xfId="3" applyNumberFormat="1" applyFont="1" applyBorder="1" applyAlignment="1">
      <alignment vertical="center" readingOrder="2"/>
    </xf>
    <xf numFmtId="165" fontId="5" fillId="0" borderId="10" xfId="3" applyNumberFormat="1" applyFont="1" applyBorder="1" applyAlignment="1">
      <alignment vertical="center" readingOrder="2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 vertical="center"/>
    </xf>
    <xf numFmtId="165" fontId="5" fillId="0" borderId="8" xfId="3" applyNumberFormat="1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 vertical="center" readingOrder="2"/>
    </xf>
    <xf numFmtId="165" fontId="5" fillId="0" borderId="8" xfId="3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5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</cellXfs>
  <cellStyles count="4">
    <cellStyle name="Comma 2" xfId="3" xr:uid="{443A47B8-2E47-47FC-B979-972C65A27070}"/>
    <cellStyle name="Normal" xfId="0" builtinId="0"/>
    <cellStyle name="Normal 2 2" xfId="2" xr:uid="{FA4B270B-49DF-4CB2-B0A1-C2D477A55D34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2260034</xdr:colOff>
      <xdr:row>43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B37247-504F-2BE5-D2CA-6EF4439D3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023591" y="0"/>
          <a:ext cx="710190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sqref="A1:C1"/>
    </sheetView>
  </sheetViews>
  <sheetFormatPr defaultRowHeight="12.75" x14ac:dyDescent="0.2"/>
  <cols>
    <col min="1" max="1" width="72.7109375" customWidth="1"/>
    <col min="2" max="2" width="35" customWidth="1"/>
    <col min="3" max="3" width="76.5703125" customWidth="1"/>
  </cols>
  <sheetData>
    <row r="1" spans="1:3" ht="29.1" customHeight="1" x14ac:dyDescent="0.2">
      <c r="A1" s="75"/>
      <c r="B1" s="75"/>
      <c r="C1" s="75"/>
    </row>
    <row r="2" spans="1:3" ht="21.75" customHeight="1" x14ac:dyDescent="0.2">
      <c r="A2" s="75" t="s">
        <v>1</v>
      </c>
      <c r="B2" s="75"/>
      <c r="C2" s="75"/>
    </row>
    <row r="3" spans="1:3" ht="21.75" customHeight="1" x14ac:dyDescent="0.2">
      <c r="A3" s="75" t="s">
        <v>2</v>
      </c>
      <c r="B3" s="75"/>
      <c r="C3" s="75"/>
    </row>
    <row r="4" spans="1:3" ht="7.35" customHeight="1" x14ac:dyDescent="0.2"/>
    <row r="5" spans="1:3" ht="123.6" customHeight="1" x14ac:dyDescent="0.2">
      <c r="B5" s="76"/>
    </row>
    <row r="6" spans="1:3" ht="123.6" customHeight="1" x14ac:dyDescent="0.2">
      <c r="B6" s="76"/>
    </row>
  </sheetData>
  <mergeCells count="4">
    <mergeCell ref="A1:C1"/>
    <mergeCell ref="A2:C2"/>
    <mergeCell ref="A3:C3"/>
    <mergeCell ref="B5:B6"/>
  </mergeCells>
  <pageMargins left="0.25" right="0.25" top="0.75" bottom="0.75" header="0.3" footer="0.3"/>
  <pageSetup paperSize="9" scale="9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view="pageBreakPreview" topLeftCell="A2" zoomScale="115" zoomScaleNormal="100" zoomScaleSheetLayoutView="115" workbookViewId="0">
      <selection activeCell="U22" sqref="U22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5.140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2.7109375" bestFit="1" customWidth="1"/>
    <col min="18" max="18" width="1.28515625" customWidth="1"/>
    <col min="19" max="19" width="16.28515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175</v>
      </c>
      <c r="B5" s="86" t="s">
        <v>176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3" ht="14.45" customHeight="1" x14ac:dyDescent="0.2">
      <c r="D6" s="83" t="s">
        <v>144</v>
      </c>
      <c r="E6" s="83"/>
      <c r="F6" s="83"/>
      <c r="G6" s="83"/>
      <c r="H6" s="83"/>
      <c r="I6" s="83"/>
      <c r="J6" s="83"/>
      <c r="K6" s="83"/>
      <c r="L6" s="83"/>
      <c r="N6" s="83" t="s">
        <v>145</v>
      </c>
      <c r="O6" s="83"/>
      <c r="P6" s="83"/>
      <c r="Q6" s="83"/>
      <c r="R6" s="83"/>
      <c r="S6" s="83"/>
      <c r="T6" s="83"/>
      <c r="U6" s="83"/>
      <c r="V6" s="83"/>
      <c r="W6" s="83"/>
    </row>
    <row r="7" spans="1:23" ht="14.45" customHeight="1" x14ac:dyDescent="0.2">
      <c r="D7" s="3"/>
      <c r="E7" s="3"/>
      <c r="F7" s="3"/>
      <c r="G7" s="3"/>
      <c r="H7" s="3"/>
      <c r="I7" s="3"/>
      <c r="J7" s="82" t="s">
        <v>77</v>
      </c>
      <c r="K7" s="82"/>
      <c r="L7" s="82"/>
      <c r="N7" s="3"/>
      <c r="O7" s="3"/>
      <c r="P7" s="3"/>
      <c r="Q7" s="3"/>
      <c r="R7" s="3"/>
      <c r="S7" s="3"/>
      <c r="T7" s="3"/>
      <c r="U7" s="82" t="s">
        <v>77</v>
      </c>
      <c r="V7" s="82"/>
      <c r="W7" s="82"/>
    </row>
    <row r="8" spans="1:23" ht="14.45" customHeight="1" x14ac:dyDescent="0.2">
      <c r="A8" s="83" t="s">
        <v>94</v>
      </c>
      <c r="B8" s="83"/>
      <c r="D8" s="2" t="s">
        <v>177</v>
      </c>
      <c r="F8" s="2" t="s">
        <v>148</v>
      </c>
      <c r="H8" s="2" t="s">
        <v>149</v>
      </c>
      <c r="J8" s="4" t="s">
        <v>119</v>
      </c>
      <c r="K8" s="3"/>
      <c r="L8" s="4" t="s">
        <v>130</v>
      </c>
      <c r="N8" s="2" t="s">
        <v>177</v>
      </c>
      <c r="P8" s="83" t="s">
        <v>148</v>
      </c>
      <c r="Q8" s="83"/>
      <c r="S8" s="2" t="s">
        <v>149</v>
      </c>
      <c r="U8" s="4" t="s">
        <v>119</v>
      </c>
      <c r="V8" s="3"/>
      <c r="W8" s="4" t="s">
        <v>130</v>
      </c>
    </row>
    <row r="9" spans="1:23" ht="21.75" customHeight="1" x14ac:dyDescent="0.2">
      <c r="A9" s="84" t="s">
        <v>178</v>
      </c>
      <c r="B9" s="84"/>
      <c r="D9" s="26">
        <v>0</v>
      </c>
      <c r="E9" s="25"/>
      <c r="F9" s="26">
        <v>0</v>
      </c>
      <c r="G9" s="25"/>
      <c r="H9" s="26">
        <v>0</v>
      </c>
      <c r="I9" s="25"/>
      <c r="J9" s="26">
        <v>0</v>
      </c>
      <c r="K9" s="25"/>
      <c r="L9" s="26">
        <v>0</v>
      </c>
      <c r="M9" s="25"/>
      <c r="N9" s="26">
        <v>0</v>
      </c>
      <c r="O9" s="25"/>
      <c r="P9" s="85">
        <v>0</v>
      </c>
      <c r="Q9" s="85"/>
      <c r="R9" s="25"/>
      <c r="S9" s="26">
        <v>2089157202</v>
      </c>
      <c r="T9" s="25"/>
      <c r="U9" s="26">
        <v>2089157202</v>
      </c>
      <c r="W9" s="50">
        <f>U9/درآمد!$F$13</f>
        <v>8.9332273688786583E-4</v>
      </c>
    </row>
    <row r="10" spans="1:23" ht="21.75" customHeight="1" x14ac:dyDescent="0.2">
      <c r="A10" s="78" t="s">
        <v>179</v>
      </c>
      <c r="B10" s="78"/>
      <c r="D10" s="27">
        <v>0</v>
      </c>
      <c r="E10" s="25"/>
      <c r="F10" s="27">
        <v>0</v>
      </c>
      <c r="G10" s="25"/>
      <c r="H10" s="27">
        <v>0</v>
      </c>
      <c r="I10" s="25"/>
      <c r="J10" s="27">
        <v>0</v>
      </c>
      <c r="K10" s="25"/>
      <c r="L10" s="27">
        <v>0</v>
      </c>
      <c r="M10" s="25"/>
      <c r="N10" s="27">
        <v>0</v>
      </c>
      <c r="O10" s="25"/>
      <c r="P10" s="79">
        <v>0</v>
      </c>
      <c r="Q10" s="79"/>
      <c r="R10" s="25"/>
      <c r="S10" s="27">
        <v>760464935</v>
      </c>
      <c r="T10" s="25"/>
      <c r="U10" s="27">
        <v>760464935</v>
      </c>
      <c r="W10" s="51">
        <f>U10/درآمد!$F$13</f>
        <v>3.2517448490286131E-4</v>
      </c>
    </row>
    <row r="11" spans="1:23" ht="21.75" customHeight="1" x14ac:dyDescent="0.2">
      <c r="A11" s="78" t="s">
        <v>180</v>
      </c>
      <c r="B11" s="78"/>
      <c r="D11" s="27">
        <v>0</v>
      </c>
      <c r="E11" s="25"/>
      <c r="F11" s="27">
        <v>0</v>
      </c>
      <c r="G11" s="25"/>
      <c r="H11" s="27">
        <v>0</v>
      </c>
      <c r="I11" s="25"/>
      <c r="J11" s="27">
        <v>0</v>
      </c>
      <c r="K11" s="25"/>
      <c r="L11" s="27">
        <v>0</v>
      </c>
      <c r="M11" s="25"/>
      <c r="N11" s="27">
        <v>0</v>
      </c>
      <c r="O11" s="25"/>
      <c r="P11" s="79">
        <v>0</v>
      </c>
      <c r="Q11" s="79"/>
      <c r="R11" s="25"/>
      <c r="S11" s="27">
        <v>8193238154</v>
      </c>
      <c r="T11" s="25"/>
      <c r="U11" s="27">
        <v>8193238154</v>
      </c>
      <c r="W11" s="51">
        <f>U11/درآمد!$F$13</f>
        <v>3.5034251729350553E-3</v>
      </c>
    </row>
    <row r="12" spans="1:23" ht="21.75" customHeight="1" x14ac:dyDescent="0.2">
      <c r="A12" s="78" t="s">
        <v>181</v>
      </c>
      <c r="B12" s="78"/>
      <c r="D12" s="27">
        <v>0</v>
      </c>
      <c r="E12" s="25"/>
      <c r="F12" s="27">
        <v>0</v>
      </c>
      <c r="G12" s="25"/>
      <c r="H12" s="27">
        <v>0</v>
      </c>
      <c r="I12" s="25"/>
      <c r="J12" s="27">
        <v>0</v>
      </c>
      <c r="K12" s="25"/>
      <c r="L12" s="27">
        <v>0</v>
      </c>
      <c r="M12" s="25"/>
      <c r="N12" s="27">
        <v>0</v>
      </c>
      <c r="O12" s="25"/>
      <c r="P12" s="79">
        <v>0</v>
      </c>
      <c r="Q12" s="79"/>
      <c r="R12" s="25"/>
      <c r="S12" s="27">
        <v>8174587328</v>
      </c>
      <c r="T12" s="25"/>
      <c r="U12" s="27">
        <v>8174587328</v>
      </c>
      <c r="W12" s="51">
        <f>U12/درآمد!$F$13</f>
        <v>3.4954500876175935E-3</v>
      </c>
    </row>
    <row r="13" spans="1:23" ht="21.75" customHeight="1" x14ac:dyDescent="0.2">
      <c r="A13" s="78" t="s">
        <v>182</v>
      </c>
      <c r="B13" s="78"/>
      <c r="D13" s="27">
        <v>0</v>
      </c>
      <c r="E13" s="25"/>
      <c r="F13" s="27">
        <v>0</v>
      </c>
      <c r="G13" s="25"/>
      <c r="H13" s="27">
        <v>0</v>
      </c>
      <c r="I13" s="25"/>
      <c r="J13" s="27">
        <v>0</v>
      </c>
      <c r="K13" s="25"/>
      <c r="L13" s="27">
        <v>0</v>
      </c>
      <c r="M13" s="25"/>
      <c r="N13" s="27">
        <v>0</v>
      </c>
      <c r="O13" s="25"/>
      <c r="P13" s="79">
        <v>0</v>
      </c>
      <c r="Q13" s="79"/>
      <c r="R13" s="25"/>
      <c r="S13" s="27">
        <v>7081604612</v>
      </c>
      <c r="T13" s="25"/>
      <c r="U13" s="27">
        <v>7081604612</v>
      </c>
      <c r="W13" s="51">
        <f>U13/درآمد!$F$13</f>
        <v>3.0280911400508257E-3</v>
      </c>
    </row>
    <row r="14" spans="1:23" ht="21.75" customHeight="1" x14ac:dyDescent="0.2">
      <c r="A14" s="78" t="s">
        <v>183</v>
      </c>
      <c r="B14" s="78"/>
      <c r="D14" s="27">
        <v>0</v>
      </c>
      <c r="E14" s="25"/>
      <c r="F14" s="27">
        <v>0</v>
      </c>
      <c r="G14" s="25"/>
      <c r="H14" s="27">
        <v>0</v>
      </c>
      <c r="I14" s="25"/>
      <c r="J14" s="27">
        <v>0</v>
      </c>
      <c r="K14" s="25"/>
      <c r="L14" s="27">
        <v>0</v>
      </c>
      <c r="M14" s="25"/>
      <c r="N14" s="27">
        <v>0</v>
      </c>
      <c r="O14" s="25"/>
      <c r="P14" s="79">
        <v>0</v>
      </c>
      <c r="Q14" s="79"/>
      <c r="R14" s="25"/>
      <c r="S14" s="27">
        <v>10527232185</v>
      </c>
      <c r="T14" s="25"/>
      <c r="U14" s="27">
        <v>10527232185</v>
      </c>
      <c r="W14" s="51">
        <f>U14/درآمد!$F$13</f>
        <v>4.5014400344576024E-3</v>
      </c>
    </row>
    <row r="15" spans="1:23" ht="21.75" customHeight="1" x14ac:dyDescent="0.2">
      <c r="A15" s="78" t="s">
        <v>184</v>
      </c>
      <c r="B15" s="78"/>
      <c r="D15" s="27">
        <v>0</v>
      </c>
      <c r="E15" s="25"/>
      <c r="F15" s="27">
        <v>0</v>
      </c>
      <c r="G15" s="25"/>
      <c r="H15" s="27">
        <v>0</v>
      </c>
      <c r="I15" s="25"/>
      <c r="J15" s="27">
        <v>0</v>
      </c>
      <c r="K15" s="25"/>
      <c r="L15" s="27">
        <v>0</v>
      </c>
      <c r="M15" s="25"/>
      <c r="N15" s="27">
        <v>0</v>
      </c>
      <c r="O15" s="25"/>
      <c r="P15" s="79">
        <v>0</v>
      </c>
      <c r="Q15" s="79"/>
      <c r="R15" s="25"/>
      <c r="S15" s="27">
        <v>3740487472</v>
      </c>
      <c r="T15" s="25"/>
      <c r="U15" s="27">
        <v>3740487472</v>
      </c>
      <c r="W15" s="51">
        <f>U15/درآمد!$F$13</f>
        <v>1.5994308626382701E-3</v>
      </c>
    </row>
    <row r="16" spans="1:23" ht="21.75" customHeight="1" x14ac:dyDescent="0.2">
      <c r="A16" s="80" t="s">
        <v>185</v>
      </c>
      <c r="B16" s="80"/>
      <c r="D16" s="28">
        <v>0</v>
      </c>
      <c r="E16" s="25"/>
      <c r="F16" s="28">
        <v>0</v>
      </c>
      <c r="G16" s="25"/>
      <c r="H16" s="28">
        <v>0</v>
      </c>
      <c r="I16" s="25"/>
      <c r="J16" s="28">
        <v>0</v>
      </c>
      <c r="K16" s="25"/>
      <c r="L16" s="28">
        <v>0</v>
      </c>
      <c r="M16" s="25"/>
      <c r="N16" s="28">
        <v>0</v>
      </c>
      <c r="O16" s="25"/>
      <c r="P16" s="79">
        <v>0</v>
      </c>
      <c r="Q16" s="91"/>
      <c r="R16" s="25"/>
      <c r="S16" s="28">
        <v>2742900</v>
      </c>
      <c r="T16" s="25"/>
      <c r="U16" s="28">
        <v>2742900</v>
      </c>
      <c r="W16" s="51">
        <f>U16/درآمد!$F$13</f>
        <v>1.1728628811005709E-6</v>
      </c>
    </row>
    <row r="17" spans="1:23" ht="21.75" customHeight="1" thickBot="1" x14ac:dyDescent="0.25">
      <c r="A17" s="77" t="s">
        <v>77</v>
      </c>
      <c r="B17" s="77"/>
      <c r="D17" s="30">
        <v>0</v>
      </c>
      <c r="E17" s="25"/>
      <c r="F17" s="30">
        <v>0</v>
      </c>
      <c r="G17" s="25"/>
      <c r="H17" s="30">
        <v>0</v>
      </c>
      <c r="I17" s="25"/>
      <c r="J17" s="30">
        <v>0</v>
      </c>
      <c r="K17" s="25"/>
      <c r="L17" s="30">
        <v>0</v>
      </c>
      <c r="M17" s="25"/>
      <c r="N17" s="30">
        <v>0</v>
      </c>
      <c r="O17" s="25"/>
      <c r="P17" s="25"/>
      <c r="Q17" s="30">
        <v>0</v>
      </c>
      <c r="R17" s="25"/>
      <c r="S17" s="30">
        <v>40569514788</v>
      </c>
      <c r="T17" s="25"/>
      <c r="U17" s="30">
        <v>40569514788</v>
      </c>
      <c r="W17" s="52">
        <f>U17/درآمد!$F$13</f>
        <v>1.7347507382371175E-2</v>
      </c>
    </row>
    <row r="18" spans="1:23" ht="13.5" thickTop="1" x14ac:dyDescent="0.2"/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topLeftCell="A2" zoomScale="130" zoomScaleNormal="100" zoomScaleSheetLayoutView="130" workbookViewId="0">
      <selection activeCell="L9" sqref="L9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5.140625" bestFit="1" customWidth="1"/>
    <col min="11" max="11" width="1.28515625" customWidth="1"/>
    <col min="12" max="12" width="15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2.71093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1" t="s">
        <v>186</v>
      </c>
      <c r="B5" s="86" t="s">
        <v>187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 x14ac:dyDescent="0.2">
      <c r="D6" s="83" t="s">
        <v>144</v>
      </c>
      <c r="E6" s="83"/>
      <c r="F6" s="83"/>
      <c r="G6" s="83"/>
      <c r="H6" s="83"/>
      <c r="I6" s="83"/>
      <c r="J6" s="83"/>
      <c r="L6" s="83" t="s">
        <v>145</v>
      </c>
      <c r="M6" s="83"/>
      <c r="N6" s="83"/>
      <c r="O6" s="83"/>
      <c r="P6" s="83"/>
      <c r="Q6" s="83"/>
      <c r="R6" s="8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3" t="s">
        <v>188</v>
      </c>
      <c r="B8" s="83"/>
      <c r="D8" s="2" t="s">
        <v>189</v>
      </c>
      <c r="F8" s="2" t="s">
        <v>148</v>
      </c>
      <c r="H8" s="2" t="s">
        <v>149</v>
      </c>
      <c r="J8" s="2" t="s">
        <v>77</v>
      </c>
      <c r="L8" s="2" t="s">
        <v>189</v>
      </c>
      <c r="N8" s="2" t="s">
        <v>148</v>
      </c>
      <c r="P8" s="2" t="s">
        <v>149</v>
      </c>
      <c r="R8" s="2" t="s">
        <v>77</v>
      </c>
    </row>
    <row r="9" spans="1:18" ht="21.75" customHeight="1" x14ac:dyDescent="0.2">
      <c r="A9" s="92" t="s">
        <v>190</v>
      </c>
      <c r="B9" s="92"/>
      <c r="D9" s="55">
        <v>0</v>
      </c>
      <c r="E9" s="56"/>
      <c r="F9" s="55">
        <v>0</v>
      </c>
      <c r="G9" s="56"/>
      <c r="H9" s="55">
        <v>0</v>
      </c>
      <c r="I9" s="56"/>
      <c r="J9" s="55">
        <v>0</v>
      </c>
      <c r="K9" s="56"/>
      <c r="L9" s="55">
        <v>23228395667</v>
      </c>
      <c r="M9" s="56"/>
      <c r="N9" s="55">
        <v>0</v>
      </c>
      <c r="O9" s="56"/>
      <c r="P9" s="55">
        <v>-30062500</v>
      </c>
      <c r="Q9" s="56"/>
      <c r="R9" s="55">
        <v>23198333167</v>
      </c>
    </row>
    <row r="10" spans="1:18" ht="21.75" customHeight="1" x14ac:dyDescent="0.2">
      <c r="A10" s="77" t="s">
        <v>77</v>
      </c>
      <c r="B10" s="77"/>
      <c r="D10" s="57">
        <v>0</v>
      </c>
      <c r="E10" s="56"/>
      <c r="F10" s="57">
        <v>0</v>
      </c>
      <c r="G10" s="56"/>
      <c r="H10" s="57">
        <v>0</v>
      </c>
      <c r="I10" s="56"/>
      <c r="J10" s="57">
        <v>0</v>
      </c>
      <c r="K10" s="56"/>
      <c r="L10" s="57">
        <v>23228395667</v>
      </c>
      <c r="M10" s="56"/>
      <c r="N10" s="57">
        <v>0</v>
      </c>
      <c r="O10" s="56"/>
      <c r="P10" s="57">
        <v>-30062500</v>
      </c>
      <c r="Q10" s="56"/>
      <c r="R10" s="57">
        <v>23198333167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949C-FFDA-456E-B270-FF121F54138E}">
  <sheetPr>
    <pageSetUpPr fitToPage="1"/>
  </sheetPr>
  <dimension ref="A1:U314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7.85546875" style="58" customWidth="1"/>
    <col min="2" max="2" width="17.28515625" style="58" customWidth="1"/>
    <col min="3" max="3" width="1.28515625" style="58" customWidth="1"/>
    <col min="4" max="4" width="20.5703125" style="58" customWidth="1"/>
    <col min="5" max="5" width="1.28515625" style="58" customWidth="1"/>
    <col min="6" max="6" width="29.7109375" style="58" customWidth="1"/>
    <col min="7" max="7" width="1.28515625" style="58" customWidth="1"/>
    <col min="8" max="8" width="13" style="58" customWidth="1"/>
    <col min="9" max="9" width="1.28515625" style="58" customWidth="1"/>
    <col min="10" max="10" width="10.42578125" style="58" customWidth="1"/>
    <col min="11" max="11" width="9.140625" style="58" customWidth="1"/>
    <col min="12" max="12" width="1.28515625" style="58" customWidth="1"/>
    <col min="13" max="13" width="28.5703125" style="58" customWidth="1"/>
    <col min="14" max="14" width="1.28515625" style="58" customWidth="1"/>
    <col min="15" max="15" width="14.28515625" style="58" customWidth="1"/>
    <col min="16" max="16" width="1.28515625" style="58" customWidth="1"/>
    <col min="17" max="17" width="28.7109375" style="58" customWidth="1"/>
    <col min="18" max="18" width="2.28515625" style="58" customWidth="1"/>
    <col min="19" max="19" width="28.5703125" style="58" customWidth="1"/>
    <col min="20" max="20" width="0.28515625" style="58" customWidth="1"/>
    <col min="21" max="16384" width="9.140625" style="58"/>
  </cols>
  <sheetData>
    <row r="1" spans="1:21" ht="21.75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1" ht="21" customHeight="1" x14ac:dyDescent="0.2">
      <c r="A2" s="107" t="s">
        <v>125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1" ht="21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21" ht="14.45" customHeight="1" x14ac:dyDescent="0.2"/>
    <row r="5" spans="1:21" ht="14.45" customHeight="1" x14ac:dyDescent="0.2">
      <c r="A5" s="59" t="s">
        <v>191</v>
      </c>
      <c r="B5" s="108" t="s">
        <v>192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21" ht="14.45" customHeight="1" x14ac:dyDescent="0.2">
      <c r="M6" s="109" t="s">
        <v>193</v>
      </c>
      <c r="Q6" s="109" t="s">
        <v>279</v>
      </c>
      <c r="R6" s="60"/>
      <c r="S6" s="109" t="s">
        <v>194</v>
      </c>
    </row>
    <row r="7" spans="1:21" ht="36.75" customHeight="1" x14ac:dyDescent="0.2">
      <c r="A7" s="112" t="s">
        <v>195</v>
      </c>
      <c r="B7" s="112"/>
      <c r="D7" s="61" t="s">
        <v>196</v>
      </c>
      <c r="F7" s="61" t="s">
        <v>197</v>
      </c>
      <c r="H7" s="61" t="s">
        <v>88</v>
      </c>
      <c r="J7" s="112" t="s">
        <v>198</v>
      </c>
      <c r="K7" s="112"/>
      <c r="M7" s="109"/>
      <c r="O7" s="62" t="s">
        <v>199</v>
      </c>
      <c r="Q7" s="110"/>
      <c r="R7" s="60"/>
      <c r="S7" s="111"/>
    </row>
    <row r="8" spans="1:21" ht="14.45" customHeight="1" x14ac:dyDescent="0.45">
      <c r="A8" s="98" t="s">
        <v>280</v>
      </c>
      <c r="B8" s="98"/>
      <c r="D8" s="100" t="s">
        <v>200</v>
      </c>
      <c r="F8" s="98" t="s">
        <v>281</v>
      </c>
      <c r="H8" s="101">
        <v>85000</v>
      </c>
      <c r="I8" s="63"/>
      <c r="J8" s="103">
        <v>85000000000</v>
      </c>
      <c r="K8" s="103"/>
      <c r="L8" s="64"/>
      <c r="M8" s="105">
        <v>10104594830</v>
      </c>
      <c r="N8" s="64"/>
      <c r="O8" s="93">
        <v>19</v>
      </c>
      <c r="P8" s="64"/>
      <c r="Q8" s="93" t="s">
        <v>282</v>
      </c>
      <c r="R8" s="64"/>
      <c r="S8" s="93">
        <v>37</v>
      </c>
    </row>
    <row r="9" spans="1:21" ht="14.45" customHeight="1" x14ac:dyDescent="0.45">
      <c r="A9" s="99"/>
      <c r="B9" s="99"/>
      <c r="D9" s="99"/>
      <c r="F9" s="99"/>
      <c r="H9" s="102"/>
      <c r="I9" s="63"/>
      <c r="J9" s="104"/>
      <c r="K9" s="104"/>
      <c r="L9" s="64"/>
      <c r="M9" s="106"/>
      <c r="N9" s="64"/>
      <c r="O9" s="94"/>
      <c r="P9" s="64"/>
      <c r="Q9" s="94"/>
      <c r="R9" s="64"/>
      <c r="S9" s="94"/>
    </row>
    <row r="10" spans="1:21" ht="30" customHeight="1" x14ac:dyDescent="0.45">
      <c r="A10" s="95"/>
      <c r="B10" s="95"/>
      <c r="D10" s="95"/>
      <c r="F10" s="62"/>
      <c r="H10" s="64"/>
      <c r="I10" s="64"/>
      <c r="J10" s="64"/>
      <c r="K10" s="64"/>
      <c r="L10" s="64"/>
      <c r="M10" s="96">
        <f>SUM(M8)</f>
        <v>10104594830</v>
      </c>
      <c r="N10" s="64"/>
      <c r="O10" s="64"/>
      <c r="P10" s="64"/>
      <c r="Q10" s="64"/>
      <c r="R10" s="64"/>
    </row>
    <row r="11" spans="1:21" ht="7.5" customHeight="1" thickBot="1" x14ac:dyDescent="0.25">
      <c r="A11" s="95"/>
      <c r="B11" s="95"/>
      <c r="D11" s="95"/>
      <c r="F11" s="62"/>
      <c r="M11" s="97"/>
    </row>
    <row r="12" spans="1:21" ht="14.45" customHeight="1" thickTop="1" x14ac:dyDescent="0.2"/>
    <row r="13" spans="1:21" ht="14.45" customHeight="1" x14ac:dyDescent="0.2">
      <c r="M13" s="65"/>
    </row>
    <row r="14" spans="1:21" ht="14.45" customHeight="1" x14ac:dyDescent="0.2">
      <c r="M14" s="65">
        <v>10104594830</v>
      </c>
      <c r="U14" s="65"/>
    </row>
    <row r="15" spans="1:21" ht="14.45" customHeight="1" x14ac:dyDescent="0.2">
      <c r="M15" s="65"/>
      <c r="U15" s="65"/>
    </row>
    <row r="16" spans="1:21" ht="14.45" customHeight="1" x14ac:dyDescent="0.2">
      <c r="U16" s="65"/>
    </row>
    <row r="17" spans="21:21" ht="14.45" customHeight="1" x14ac:dyDescent="0.2">
      <c r="U17" s="65"/>
    </row>
    <row r="18" spans="21:21" ht="14.45" customHeight="1" x14ac:dyDescent="0.2">
      <c r="U18" s="65"/>
    </row>
    <row r="19" spans="21:21" ht="14.45" customHeight="1" x14ac:dyDescent="0.2">
      <c r="U19" s="65"/>
    </row>
    <row r="20" spans="21:21" ht="14.45" customHeight="1" x14ac:dyDescent="0.2">
      <c r="U20" s="65"/>
    </row>
    <row r="21" spans="21:21" ht="14.45" customHeight="1" x14ac:dyDescent="0.2">
      <c r="U21" s="65"/>
    </row>
    <row r="22" spans="21:21" ht="14.45" customHeight="1" x14ac:dyDescent="0.2">
      <c r="U22" s="65"/>
    </row>
    <row r="23" spans="21:21" ht="14.45" customHeight="1" x14ac:dyDescent="0.2">
      <c r="U23" s="65"/>
    </row>
    <row r="24" spans="21:21" ht="14.45" customHeight="1" x14ac:dyDescent="0.2">
      <c r="U24" s="65"/>
    </row>
    <row r="25" spans="21:21" ht="14.45" customHeight="1" x14ac:dyDescent="0.2">
      <c r="U25" s="65"/>
    </row>
    <row r="26" spans="21:21" ht="14.45" customHeight="1" x14ac:dyDescent="0.2">
      <c r="U26" s="65"/>
    </row>
    <row r="27" spans="21:21" ht="14.45" customHeight="1" x14ac:dyDescent="0.2">
      <c r="U27" s="65"/>
    </row>
    <row r="28" spans="21:21" ht="14.45" customHeight="1" x14ac:dyDescent="0.2">
      <c r="U28" s="65"/>
    </row>
    <row r="29" spans="21:21" ht="14.45" customHeight="1" x14ac:dyDescent="0.2"/>
    <row r="30" spans="21:21" ht="14.45" customHeight="1" x14ac:dyDescent="0.2">
      <c r="U30" s="65"/>
    </row>
    <row r="31" spans="21:21" ht="14.45" customHeight="1" x14ac:dyDescent="0.2">
      <c r="U31" s="65"/>
    </row>
    <row r="32" spans="21:21" ht="14.45" customHeight="1" x14ac:dyDescent="0.2">
      <c r="U32" s="65"/>
    </row>
    <row r="33" spans="21:21" ht="14.45" customHeight="1" x14ac:dyDescent="0.2">
      <c r="U33" s="65"/>
    </row>
    <row r="34" spans="21:21" ht="14.45" customHeight="1" x14ac:dyDescent="0.2">
      <c r="U34" s="65"/>
    </row>
    <row r="35" spans="21:21" ht="14.45" customHeight="1" x14ac:dyDescent="0.2">
      <c r="U35" s="65"/>
    </row>
    <row r="36" spans="21:21" ht="14.45" customHeight="1" x14ac:dyDescent="0.2">
      <c r="U36" s="65"/>
    </row>
    <row r="37" spans="21:21" x14ac:dyDescent="0.2">
      <c r="U37" s="65"/>
    </row>
    <row r="38" spans="21:21" x14ac:dyDescent="0.2">
      <c r="U38" s="65"/>
    </row>
    <row r="39" spans="21:21" x14ac:dyDescent="0.2">
      <c r="U39" s="65"/>
    </row>
    <row r="40" spans="21:21" x14ac:dyDescent="0.2">
      <c r="U40" s="65"/>
    </row>
    <row r="41" spans="21:21" x14ac:dyDescent="0.2">
      <c r="U41" s="65"/>
    </row>
    <row r="42" spans="21:21" x14ac:dyDescent="0.2">
      <c r="U42" s="65"/>
    </row>
    <row r="43" spans="21:21" x14ac:dyDescent="0.2">
      <c r="U43" s="65"/>
    </row>
    <row r="45" spans="21:21" x14ac:dyDescent="0.2">
      <c r="U45" s="65"/>
    </row>
    <row r="46" spans="21:21" x14ac:dyDescent="0.2">
      <c r="U46" s="65"/>
    </row>
    <row r="47" spans="21:21" x14ac:dyDescent="0.2">
      <c r="U47" s="65"/>
    </row>
    <row r="48" spans="21:21" x14ac:dyDescent="0.2">
      <c r="U48" s="65"/>
    </row>
    <row r="49" spans="21:21" x14ac:dyDescent="0.2">
      <c r="U49" s="65"/>
    </row>
    <row r="50" spans="21:21" x14ac:dyDescent="0.2">
      <c r="U50" s="65"/>
    </row>
    <row r="51" spans="21:21" x14ac:dyDescent="0.2">
      <c r="U51" s="65"/>
    </row>
    <row r="52" spans="21:21" x14ac:dyDescent="0.2">
      <c r="U52" s="65"/>
    </row>
    <row r="53" spans="21:21" x14ac:dyDescent="0.2">
      <c r="U53" s="65"/>
    </row>
    <row r="54" spans="21:21" x14ac:dyDescent="0.2">
      <c r="U54" s="65"/>
    </row>
    <row r="55" spans="21:21" x14ac:dyDescent="0.2">
      <c r="U55" s="65"/>
    </row>
    <row r="56" spans="21:21" x14ac:dyDescent="0.2">
      <c r="U56" s="65"/>
    </row>
    <row r="57" spans="21:21" x14ac:dyDescent="0.2">
      <c r="U57" s="65"/>
    </row>
    <row r="58" spans="21:21" x14ac:dyDescent="0.2">
      <c r="U58" s="65"/>
    </row>
    <row r="59" spans="21:21" x14ac:dyDescent="0.2">
      <c r="U59" s="65"/>
    </row>
    <row r="60" spans="21:21" x14ac:dyDescent="0.2">
      <c r="U60" s="65"/>
    </row>
    <row r="61" spans="21:21" x14ac:dyDescent="0.2">
      <c r="U61" s="65"/>
    </row>
    <row r="62" spans="21:21" x14ac:dyDescent="0.2">
      <c r="U62" s="65"/>
    </row>
    <row r="63" spans="21:21" x14ac:dyDescent="0.2">
      <c r="U63" s="65"/>
    </row>
    <row r="64" spans="21:21" x14ac:dyDescent="0.2">
      <c r="U64" s="65"/>
    </row>
    <row r="65" spans="21:21" x14ac:dyDescent="0.2">
      <c r="U65" s="65"/>
    </row>
    <row r="66" spans="21:21" x14ac:dyDescent="0.2">
      <c r="U66" s="65"/>
    </row>
    <row r="67" spans="21:21" x14ac:dyDescent="0.2">
      <c r="U67" s="65"/>
    </row>
    <row r="68" spans="21:21" x14ac:dyDescent="0.2">
      <c r="U68" s="65"/>
    </row>
    <row r="69" spans="21:21" x14ac:dyDescent="0.2">
      <c r="U69" s="65"/>
    </row>
    <row r="70" spans="21:21" x14ac:dyDescent="0.2">
      <c r="U70" s="65"/>
    </row>
    <row r="71" spans="21:21" x14ac:dyDescent="0.2">
      <c r="U71" s="65"/>
    </row>
    <row r="72" spans="21:21" x14ac:dyDescent="0.2">
      <c r="U72" s="65"/>
    </row>
    <row r="73" spans="21:21" x14ac:dyDescent="0.2">
      <c r="U73" s="65"/>
    </row>
    <row r="74" spans="21:21" x14ac:dyDescent="0.2">
      <c r="U74" s="65"/>
    </row>
    <row r="75" spans="21:21" x14ac:dyDescent="0.2">
      <c r="U75" s="65"/>
    </row>
    <row r="76" spans="21:21" x14ac:dyDescent="0.2">
      <c r="U76" s="65"/>
    </row>
    <row r="77" spans="21:21" x14ac:dyDescent="0.2">
      <c r="U77" s="65"/>
    </row>
    <row r="78" spans="21:21" x14ac:dyDescent="0.2">
      <c r="U78" s="65"/>
    </row>
    <row r="79" spans="21:21" x14ac:dyDescent="0.2">
      <c r="U79" s="65"/>
    </row>
    <row r="80" spans="21:21" x14ac:dyDescent="0.2">
      <c r="U80" s="65"/>
    </row>
    <row r="81" spans="21:21" x14ac:dyDescent="0.2">
      <c r="U81" s="65"/>
    </row>
    <row r="82" spans="21:21" x14ac:dyDescent="0.2">
      <c r="U82" s="65"/>
    </row>
    <row r="83" spans="21:21" x14ac:dyDescent="0.2">
      <c r="U83" s="65"/>
    </row>
    <row r="84" spans="21:21" x14ac:dyDescent="0.2">
      <c r="U84" s="65"/>
    </row>
    <row r="85" spans="21:21" x14ac:dyDescent="0.2">
      <c r="U85" s="65"/>
    </row>
    <row r="86" spans="21:21" x14ac:dyDescent="0.2">
      <c r="U86" s="65"/>
    </row>
    <row r="87" spans="21:21" x14ac:dyDescent="0.2">
      <c r="U87" s="65"/>
    </row>
    <row r="88" spans="21:21" x14ac:dyDescent="0.2">
      <c r="U88" s="65"/>
    </row>
    <row r="89" spans="21:21" x14ac:dyDescent="0.2">
      <c r="U89" s="65"/>
    </row>
    <row r="90" spans="21:21" x14ac:dyDescent="0.2">
      <c r="U90" s="65"/>
    </row>
    <row r="91" spans="21:21" x14ac:dyDescent="0.2">
      <c r="U91" s="65"/>
    </row>
    <row r="92" spans="21:21" x14ac:dyDescent="0.2">
      <c r="U92" s="65"/>
    </row>
    <row r="93" spans="21:21" x14ac:dyDescent="0.2">
      <c r="U93" s="65"/>
    </row>
    <row r="94" spans="21:21" x14ac:dyDescent="0.2">
      <c r="U94" s="65"/>
    </row>
    <row r="95" spans="21:21" x14ac:dyDescent="0.2">
      <c r="U95" s="65"/>
    </row>
    <row r="96" spans="21:21" x14ac:dyDescent="0.2">
      <c r="U96" s="65"/>
    </row>
    <row r="97" spans="21:21" x14ac:dyDescent="0.2">
      <c r="U97" s="65"/>
    </row>
    <row r="98" spans="21:21" x14ac:dyDescent="0.2">
      <c r="U98" s="65"/>
    </row>
    <row r="99" spans="21:21" x14ac:dyDescent="0.2">
      <c r="U99" s="65"/>
    </row>
    <row r="100" spans="21:21" x14ac:dyDescent="0.2">
      <c r="U100" s="65"/>
    </row>
    <row r="101" spans="21:21" x14ac:dyDescent="0.2">
      <c r="U101" s="65"/>
    </row>
    <row r="102" spans="21:21" x14ac:dyDescent="0.2">
      <c r="U102" s="65"/>
    </row>
    <row r="103" spans="21:21" x14ac:dyDescent="0.2">
      <c r="U103" s="65"/>
    </row>
    <row r="104" spans="21:21" x14ac:dyDescent="0.2">
      <c r="U104" s="65"/>
    </row>
    <row r="105" spans="21:21" x14ac:dyDescent="0.2">
      <c r="U105" s="65"/>
    </row>
    <row r="106" spans="21:21" x14ac:dyDescent="0.2">
      <c r="U106" s="65"/>
    </row>
    <row r="107" spans="21:21" x14ac:dyDescent="0.2">
      <c r="U107" s="65"/>
    </row>
    <row r="108" spans="21:21" x14ac:dyDescent="0.2">
      <c r="U108" s="65"/>
    </row>
    <row r="109" spans="21:21" x14ac:dyDescent="0.2">
      <c r="U109" s="65"/>
    </row>
    <row r="110" spans="21:21" x14ac:dyDescent="0.2">
      <c r="U110" s="65"/>
    </row>
    <row r="111" spans="21:21" x14ac:dyDescent="0.2">
      <c r="U111" s="65"/>
    </row>
    <row r="112" spans="21:21" x14ac:dyDescent="0.2">
      <c r="U112" s="65"/>
    </row>
    <row r="113" spans="21:21" x14ac:dyDescent="0.2">
      <c r="U113" s="65"/>
    </row>
    <row r="114" spans="21:21" x14ac:dyDescent="0.2">
      <c r="U114" s="65"/>
    </row>
    <row r="115" spans="21:21" x14ac:dyDescent="0.2">
      <c r="U115" s="65"/>
    </row>
    <row r="116" spans="21:21" x14ac:dyDescent="0.2">
      <c r="U116" s="65"/>
    </row>
    <row r="117" spans="21:21" x14ac:dyDescent="0.2">
      <c r="U117" s="65"/>
    </row>
    <row r="118" spans="21:21" x14ac:dyDescent="0.2">
      <c r="U118" s="65"/>
    </row>
    <row r="119" spans="21:21" x14ac:dyDescent="0.2">
      <c r="U119" s="65"/>
    </row>
    <row r="120" spans="21:21" x14ac:dyDescent="0.2">
      <c r="U120" s="65"/>
    </row>
    <row r="121" spans="21:21" x14ac:dyDescent="0.2">
      <c r="U121" s="65"/>
    </row>
    <row r="122" spans="21:21" x14ac:dyDescent="0.2">
      <c r="U122" s="65"/>
    </row>
    <row r="123" spans="21:21" x14ac:dyDescent="0.2">
      <c r="U123" s="65"/>
    </row>
    <row r="124" spans="21:21" x14ac:dyDescent="0.2">
      <c r="U124" s="65"/>
    </row>
    <row r="125" spans="21:21" x14ac:dyDescent="0.2">
      <c r="U125" s="65"/>
    </row>
    <row r="126" spans="21:21" x14ac:dyDescent="0.2">
      <c r="U126" s="65"/>
    </row>
    <row r="127" spans="21:21" x14ac:dyDescent="0.2">
      <c r="U127" s="65"/>
    </row>
    <row r="128" spans="21:21" x14ac:dyDescent="0.2">
      <c r="U128" s="65"/>
    </row>
    <row r="129" spans="21:21" x14ac:dyDescent="0.2">
      <c r="U129" s="65"/>
    </row>
    <row r="130" spans="21:21" x14ac:dyDescent="0.2">
      <c r="U130" s="65"/>
    </row>
    <row r="131" spans="21:21" x14ac:dyDescent="0.2">
      <c r="U131" s="65"/>
    </row>
    <row r="132" spans="21:21" x14ac:dyDescent="0.2">
      <c r="U132" s="65"/>
    </row>
    <row r="133" spans="21:21" x14ac:dyDescent="0.2">
      <c r="U133" s="65"/>
    </row>
    <row r="134" spans="21:21" x14ac:dyDescent="0.2">
      <c r="U134" s="65"/>
    </row>
    <row r="135" spans="21:21" x14ac:dyDescent="0.2">
      <c r="U135" s="65"/>
    </row>
    <row r="136" spans="21:21" x14ac:dyDescent="0.2">
      <c r="U136" s="65"/>
    </row>
    <row r="137" spans="21:21" x14ac:dyDescent="0.2">
      <c r="U137" s="65"/>
    </row>
    <row r="138" spans="21:21" x14ac:dyDescent="0.2">
      <c r="U138" s="65"/>
    </row>
    <row r="139" spans="21:21" x14ac:dyDescent="0.2">
      <c r="U139" s="65"/>
    </row>
    <row r="140" spans="21:21" x14ac:dyDescent="0.2">
      <c r="U140" s="65"/>
    </row>
    <row r="141" spans="21:21" x14ac:dyDescent="0.2">
      <c r="U141" s="65"/>
    </row>
    <row r="142" spans="21:21" x14ac:dyDescent="0.2">
      <c r="U142" s="65"/>
    </row>
    <row r="143" spans="21:21" x14ac:dyDescent="0.2">
      <c r="U143" s="65"/>
    </row>
    <row r="144" spans="21:21" x14ac:dyDescent="0.2">
      <c r="U144" s="65"/>
    </row>
    <row r="145" spans="21:21" x14ac:dyDescent="0.2">
      <c r="U145" s="65"/>
    </row>
    <row r="146" spans="21:21" x14ac:dyDescent="0.2">
      <c r="U146" s="65"/>
    </row>
    <row r="147" spans="21:21" x14ac:dyDescent="0.2">
      <c r="U147" s="65"/>
    </row>
    <row r="148" spans="21:21" x14ac:dyDescent="0.2">
      <c r="U148" s="65"/>
    </row>
    <row r="149" spans="21:21" x14ac:dyDescent="0.2">
      <c r="U149" s="65"/>
    </row>
    <row r="150" spans="21:21" x14ac:dyDescent="0.2">
      <c r="U150" s="65"/>
    </row>
    <row r="151" spans="21:21" x14ac:dyDescent="0.2">
      <c r="U151" s="65"/>
    </row>
    <row r="152" spans="21:21" x14ac:dyDescent="0.2">
      <c r="U152" s="65"/>
    </row>
    <row r="153" spans="21:21" x14ac:dyDescent="0.2">
      <c r="U153" s="65"/>
    </row>
    <row r="154" spans="21:21" x14ac:dyDescent="0.2">
      <c r="U154" s="65"/>
    </row>
    <row r="155" spans="21:21" x14ac:dyDescent="0.2">
      <c r="U155" s="65"/>
    </row>
    <row r="156" spans="21:21" x14ac:dyDescent="0.2">
      <c r="U156" s="65"/>
    </row>
    <row r="157" spans="21:21" x14ac:dyDescent="0.2">
      <c r="U157" s="65"/>
    </row>
    <row r="158" spans="21:21" x14ac:dyDescent="0.2">
      <c r="U158" s="65"/>
    </row>
    <row r="159" spans="21:21" x14ac:dyDescent="0.2">
      <c r="U159" s="65"/>
    </row>
    <row r="160" spans="21:21" x14ac:dyDescent="0.2">
      <c r="U160" s="65"/>
    </row>
    <row r="161" spans="21:21" x14ac:dyDescent="0.2">
      <c r="U161" s="65"/>
    </row>
    <row r="162" spans="21:21" x14ac:dyDescent="0.2">
      <c r="U162" s="65"/>
    </row>
    <row r="163" spans="21:21" x14ac:dyDescent="0.2">
      <c r="U163" s="65"/>
    </row>
    <row r="164" spans="21:21" x14ac:dyDescent="0.2">
      <c r="U164" s="65"/>
    </row>
    <row r="165" spans="21:21" x14ac:dyDescent="0.2">
      <c r="U165" s="65"/>
    </row>
    <row r="166" spans="21:21" x14ac:dyDescent="0.2">
      <c r="U166" s="65"/>
    </row>
    <row r="167" spans="21:21" x14ac:dyDescent="0.2">
      <c r="U167" s="65"/>
    </row>
    <row r="168" spans="21:21" x14ac:dyDescent="0.2">
      <c r="U168" s="65"/>
    </row>
    <row r="169" spans="21:21" x14ac:dyDescent="0.2">
      <c r="U169" s="65"/>
    </row>
    <row r="170" spans="21:21" x14ac:dyDescent="0.2">
      <c r="U170" s="65"/>
    </row>
    <row r="171" spans="21:21" x14ac:dyDescent="0.2">
      <c r="U171" s="65"/>
    </row>
    <row r="172" spans="21:21" x14ac:dyDescent="0.2">
      <c r="U172" s="65"/>
    </row>
    <row r="173" spans="21:21" x14ac:dyDescent="0.2">
      <c r="U173" s="65"/>
    </row>
    <row r="175" spans="21:21" x14ac:dyDescent="0.2">
      <c r="U175" s="65"/>
    </row>
    <row r="177" spans="21:21" x14ac:dyDescent="0.2">
      <c r="U177" s="65"/>
    </row>
    <row r="178" spans="21:21" x14ac:dyDescent="0.2">
      <c r="U178" s="65"/>
    </row>
    <row r="179" spans="21:21" x14ac:dyDescent="0.2">
      <c r="U179" s="65"/>
    </row>
    <row r="180" spans="21:21" x14ac:dyDescent="0.2">
      <c r="U180" s="65"/>
    </row>
    <row r="181" spans="21:21" x14ac:dyDescent="0.2">
      <c r="U181" s="65"/>
    </row>
    <row r="182" spans="21:21" x14ac:dyDescent="0.2">
      <c r="U182" s="65"/>
    </row>
    <row r="183" spans="21:21" x14ac:dyDescent="0.2">
      <c r="U183" s="65"/>
    </row>
    <row r="184" spans="21:21" x14ac:dyDescent="0.2">
      <c r="U184" s="65"/>
    </row>
    <row r="185" spans="21:21" x14ac:dyDescent="0.2">
      <c r="U185" s="65"/>
    </row>
    <row r="186" spans="21:21" x14ac:dyDescent="0.2">
      <c r="U186" s="65"/>
    </row>
    <row r="187" spans="21:21" x14ac:dyDescent="0.2">
      <c r="U187" s="65"/>
    </row>
    <row r="188" spans="21:21" x14ac:dyDescent="0.2">
      <c r="U188" s="65"/>
    </row>
    <row r="189" spans="21:21" x14ac:dyDescent="0.2">
      <c r="U189" s="65"/>
    </row>
    <row r="190" spans="21:21" x14ac:dyDescent="0.2">
      <c r="U190" s="65"/>
    </row>
    <row r="191" spans="21:21" x14ac:dyDescent="0.2">
      <c r="U191" s="65"/>
    </row>
    <row r="192" spans="21:21" x14ac:dyDescent="0.2">
      <c r="U192" s="65"/>
    </row>
    <row r="193" spans="21:21" x14ac:dyDescent="0.2">
      <c r="U193" s="65"/>
    </row>
    <row r="194" spans="21:21" x14ac:dyDescent="0.2">
      <c r="U194" s="65"/>
    </row>
    <row r="195" spans="21:21" x14ac:dyDescent="0.2">
      <c r="U195" s="65"/>
    </row>
    <row r="196" spans="21:21" x14ac:dyDescent="0.2">
      <c r="U196" s="65"/>
    </row>
    <row r="197" spans="21:21" x14ac:dyDescent="0.2">
      <c r="U197" s="65"/>
    </row>
    <row r="198" spans="21:21" x14ac:dyDescent="0.2">
      <c r="U198" s="65"/>
    </row>
    <row r="199" spans="21:21" x14ac:dyDescent="0.2">
      <c r="U199" s="65"/>
    </row>
    <row r="200" spans="21:21" x14ac:dyDescent="0.2">
      <c r="U200" s="65"/>
    </row>
    <row r="201" spans="21:21" x14ac:dyDescent="0.2">
      <c r="U201" s="65"/>
    </row>
    <row r="202" spans="21:21" x14ac:dyDescent="0.2">
      <c r="U202" s="65"/>
    </row>
    <row r="203" spans="21:21" x14ac:dyDescent="0.2">
      <c r="U203" s="65"/>
    </row>
    <row r="204" spans="21:21" x14ac:dyDescent="0.2">
      <c r="U204" s="65"/>
    </row>
    <row r="205" spans="21:21" x14ac:dyDescent="0.2">
      <c r="U205" s="65"/>
    </row>
    <row r="206" spans="21:21" x14ac:dyDescent="0.2">
      <c r="U206" s="65"/>
    </row>
    <row r="207" spans="21:21" x14ac:dyDescent="0.2">
      <c r="U207" s="65"/>
    </row>
    <row r="208" spans="21:21" x14ac:dyDescent="0.2">
      <c r="U208" s="65"/>
    </row>
    <row r="209" spans="21:21" x14ac:dyDescent="0.2">
      <c r="U209" s="65"/>
    </row>
    <row r="210" spans="21:21" x14ac:dyDescent="0.2">
      <c r="U210" s="65"/>
    </row>
    <row r="211" spans="21:21" x14ac:dyDescent="0.2">
      <c r="U211" s="65"/>
    </row>
    <row r="212" spans="21:21" x14ac:dyDescent="0.2">
      <c r="U212" s="65"/>
    </row>
    <row r="213" spans="21:21" x14ac:dyDescent="0.2">
      <c r="U213" s="65"/>
    </row>
    <row r="214" spans="21:21" x14ac:dyDescent="0.2">
      <c r="U214" s="65"/>
    </row>
    <row r="215" spans="21:21" x14ac:dyDescent="0.2">
      <c r="U215" s="65"/>
    </row>
    <row r="216" spans="21:21" x14ac:dyDescent="0.2">
      <c r="U216" s="65"/>
    </row>
    <row r="217" spans="21:21" x14ac:dyDescent="0.2">
      <c r="U217" s="65"/>
    </row>
    <row r="218" spans="21:21" x14ac:dyDescent="0.2">
      <c r="U218" s="65"/>
    </row>
    <row r="219" spans="21:21" x14ac:dyDescent="0.2">
      <c r="U219" s="65"/>
    </row>
    <row r="220" spans="21:21" x14ac:dyDescent="0.2">
      <c r="U220" s="65"/>
    </row>
    <row r="221" spans="21:21" x14ac:dyDescent="0.2">
      <c r="U221" s="65"/>
    </row>
    <row r="222" spans="21:21" x14ac:dyDescent="0.2">
      <c r="U222" s="65"/>
    </row>
    <row r="223" spans="21:21" x14ac:dyDescent="0.2">
      <c r="U223" s="65"/>
    </row>
    <row r="224" spans="21:21" x14ac:dyDescent="0.2">
      <c r="U224" s="65"/>
    </row>
    <row r="225" spans="21:21" x14ac:dyDescent="0.2">
      <c r="U225" s="65"/>
    </row>
    <row r="226" spans="21:21" x14ac:dyDescent="0.2">
      <c r="U226" s="65"/>
    </row>
    <row r="228" spans="21:21" x14ac:dyDescent="0.2">
      <c r="U228" s="65"/>
    </row>
    <row r="229" spans="21:21" x14ac:dyDescent="0.2">
      <c r="U229" s="65"/>
    </row>
    <row r="230" spans="21:21" x14ac:dyDescent="0.2">
      <c r="U230" s="65"/>
    </row>
    <row r="231" spans="21:21" x14ac:dyDescent="0.2">
      <c r="U231" s="65"/>
    </row>
    <row r="232" spans="21:21" x14ac:dyDescent="0.2">
      <c r="U232" s="65"/>
    </row>
    <row r="233" spans="21:21" x14ac:dyDescent="0.2">
      <c r="U233" s="65"/>
    </row>
    <row r="234" spans="21:21" x14ac:dyDescent="0.2">
      <c r="U234" s="65"/>
    </row>
    <row r="235" spans="21:21" x14ac:dyDescent="0.2">
      <c r="U235" s="65"/>
    </row>
    <row r="236" spans="21:21" x14ac:dyDescent="0.2">
      <c r="U236" s="65"/>
    </row>
    <row r="237" spans="21:21" x14ac:dyDescent="0.2">
      <c r="U237" s="65"/>
    </row>
    <row r="238" spans="21:21" x14ac:dyDescent="0.2">
      <c r="U238" s="65"/>
    </row>
    <row r="239" spans="21:21" x14ac:dyDescent="0.2">
      <c r="U239" s="65"/>
    </row>
    <row r="240" spans="21:21" x14ac:dyDescent="0.2">
      <c r="U240" s="65"/>
    </row>
    <row r="241" spans="21:21" x14ac:dyDescent="0.2">
      <c r="U241" s="65"/>
    </row>
    <row r="242" spans="21:21" x14ac:dyDescent="0.2">
      <c r="U242" s="65"/>
    </row>
    <row r="243" spans="21:21" x14ac:dyDescent="0.2">
      <c r="U243" s="65"/>
    </row>
    <row r="244" spans="21:21" x14ac:dyDescent="0.2">
      <c r="U244" s="65"/>
    </row>
    <row r="245" spans="21:21" x14ac:dyDescent="0.2">
      <c r="U245" s="65"/>
    </row>
    <row r="246" spans="21:21" x14ac:dyDescent="0.2">
      <c r="U246" s="65"/>
    </row>
    <row r="247" spans="21:21" x14ac:dyDescent="0.2">
      <c r="U247" s="65"/>
    </row>
    <row r="248" spans="21:21" x14ac:dyDescent="0.2">
      <c r="U248" s="65"/>
    </row>
    <row r="249" spans="21:21" x14ac:dyDescent="0.2">
      <c r="U249" s="65"/>
    </row>
    <row r="250" spans="21:21" x14ac:dyDescent="0.2">
      <c r="U250" s="65"/>
    </row>
    <row r="251" spans="21:21" x14ac:dyDescent="0.2">
      <c r="U251" s="65"/>
    </row>
    <row r="252" spans="21:21" x14ac:dyDescent="0.2">
      <c r="U252" s="65"/>
    </row>
    <row r="253" spans="21:21" x14ac:dyDescent="0.2">
      <c r="U253" s="65"/>
    </row>
    <row r="254" spans="21:21" x14ac:dyDescent="0.2">
      <c r="U254" s="65"/>
    </row>
    <row r="255" spans="21:21" x14ac:dyDescent="0.2">
      <c r="U255" s="65"/>
    </row>
    <row r="256" spans="21:21" x14ac:dyDescent="0.2">
      <c r="U256" s="65"/>
    </row>
    <row r="257" spans="21:21" x14ac:dyDescent="0.2">
      <c r="U257" s="65"/>
    </row>
    <row r="258" spans="21:21" x14ac:dyDescent="0.2">
      <c r="U258" s="65"/>
    </row>
    <row r="259" spans="21:21" x14ac:dyDescent="0.2">
      <c r="U259" s="65"/>
    </row>
    <row r="260" spans="21:21" x14ac:dyDescent="0.2">
      <c r="U260" s="65"/>
    </row>
    <row r="261" spans="21:21" x14ac:dyDescent="0.2">
      <c r="U261" s="65"/>
    </row>
    <row r="262" spans="21:21" x14ac:dyDescent="0.2">
      <c r="U262" s="65"/>
    </row>
    <row r="263" spans="21:21" x14ac:dyDescent="0.2">
      <c r="U263" s="65"/>
    </row>
    <row r="264" spans="21:21" x14ac:dyDescent="0.2">
      <c r="U264" s="65"/>
    </row>
    <row r="265" spans="21:21" x14ac:dyDescent="0.2">
      <c r="U265" s="65"/>
    </row>
    <row r="266" spans="21:21" x14ac:dyDescent="0.2">
      <c r="U266" s="65"/>
    </row>
    <row r="267" spans="21:21" x14ac:dyDescent="0.2">
      <c r="U267" s="65"/>
    </row>
    <row r="268" spans="21:21" x14ac:dyDescent="0.2">
      <c r="U268" s="65"/>
    </row>
    <row r="269" spans="21:21" x14ac:dyDescent="0.2">
      <c r="U269" s="65"/>
    </row>
    <row r="270" spans="21:21" x14ac:dyDescent="0.2">
      <c r="U270" s="65"/>
    </row>
    <row r="271" spans="21:21" x14ac:dyDescent="0.2">
      <c r="U271" s="65"/>
    </row>
    <row r="272" spans="21:21" x14ac:dyDescent="0.2">
      <c r="U272" s="65"/>
    </row>
    <row r="273" spans="21:21" x14ac:dyDescent="0.2">
      <c r="U273" s="65"/>
    </row>
    <row r="274" spans="21:21" x14ac:dyDescent="0.2">
      <c r="U274" s="65"/>
    </row>
    <row r="275" spans="21:21" x14ac:dyDescent="0.2">
      <c r="U275" s="65"/>
    </row>
    <row r="276" spans="21:21" x14ac:dyDescent="0.2">
      <c r="U276" s="65"/>
    </row>
    <row r="277" spans="21:21" x14ac:dyDescent="0.2">
      <c r="U277" s="65"/>
    </row>
    <row r="278" spans="21:21" x14ac:dyDescent="0.2">
      <c r="U278" s="65"/>
    </row>
    <row r="279" spans="21:21" x14ac:dyDescent="0.2">
      <c r="U279" s="65"/>
    </row>
    <row r="280" spans="21:21" x14ac:dyDescent="0.2">
      <c r="U280" s="65"/>
    </row>
    <row r="281" spans="21:21" x14ac:dyDescent="0.2">
      <c r="U281" s="65"/>
    </row>
    <row r="282" spans="21:21" x14ac:dyDescent="0.2">
      <c r="U282" s="65"/>
    </row>
    <row r="283" spans="21:21" x14ac:dyDescent="0.2">
      <c r="U283" s="65"/>
    </row>
    <row r="284" spans="21:21" x14ac:dyDescent="0.2">
      <c r="U284" s="65"/>
    </row>
    <row r="285" spans="21:21" x14ac:dyDescent="0.2">
      <c r="U285" s="65"/>
    </row>
    <row r="286" spans="21:21" x14ac:dyDescent="0.2">
      <c r="U286" s="65"/>
    </row>
    <row r="287" spans="21:21" x14ac:dyDescent="0.2">
      <c r="U287" s="65"/>
    </row>
    <row r="288" spans="21:21" x14ac:dyDescent="0.2">
      <c r="U288" s="65"/>
    </row>
    <row r="289" spans="21:21" x14ac:dyDescent="0.2">
      <c r="U289" s="65"/>
    </row>
    <row r="290" spans="21:21" x14ac:dyDescent="0.2">
      <c r="U290" s="65"/>
    </row>
    <row r="291" spans="21:21" x14ac:dyDescent="0.2">
      <c r="U291" s="65"/>
    </row>
    <row r="292" spans="21:21" x14ac:dyDescent="0.2">
      <c r="U292" s="65"/>
    </row>
    <row r="293" spans="21:21" x14ac:dyDescent="0.2">
      <c r="U293" s="65"/>
    </row>
    <row r="294" spans="21:21" x14ac:dyDescent="0.2">
      <c r="U294" s="65"/>
    </row>
    <row r="295" spans="21:21" x14ac:dyDescent="0.2">
      <c r="U295" s="65"/>
    </row>
    <row r="296" spans="21:21" x14ac:dyDescent="0.2">
      <c r="U296" s="65"/>
    </row>
    <row r="297" spans="21:21" x14ac:dyDescent="0.2">
      <c r="U297" s="65"/>
    </row>
    <row r="298" spans="21:21" x14ac:dyDescent="0.2">
      <c r="U298" s="65"/>
    </row>
    <row r="299" spans="21:21" x14ac:dyDescent="0.2">
      <c r="U299" s="65"/>
    </row>
    <row r="300" spans="21:21" x14ac:dyDescent="0.2">
      <c r="U300" s="65"/>
    </row>
    <row r="301" spans="21:21" x14ac:dyDescent="0.2">
      <c r="U301" s="65"/>
    </row>
    <row r="302" spans="21:21" x14ac:dyDescent="0.2">
      <c r="U302" s="65"/>
    </row>
    <row r="303" spans="21:21" x14ac:dyDescent="0.2">
      <c r="U303" s="65"/>
    </row>
    <row r="304" spans="21:21" x14ac:dyDescent="0.2">
      <c r="U304" s="65"/>
    </row>
    <row r="305" spans="21:21" x14ac:dyDescent="0.2">
      <c r="U305" s="65"/>
    </row>
    <row r="306" spans="21:21" x14ac:dyDescent="0.2">
      <c r="U306" s="65"/>
    </row>
    <row r="307" spans="21:21" x14ac:dyDescent="0.2">
      <c r="U307" s="65"/>
    </row>
    <row r="308" spans="21:21" x14ac:dyDescent="0.2">
      <c r="U308" s="65"/>
    </row>
    <row r="309" spans="21:21" x14ac:dyDescent="0.2">
      <c r="U309" s="65"/>
    </row>
    <row r="310" spans="21:21" x14ac:dyDescent="0.2">
      <c r="U310" s="65"/>
    </row>
    <row r="311" spans="21:21" x14ac:dyDescent="0.2">
      <c r="U311" s="65"/>
    </row>
    <row r="312" spans="21:21" x14ac:dyDescent="0.2">
      <c r="U312" s="65"/>
    </row>
    <row r="313" spans="21:21" x14ac:dyDescent="0.2">
      <c r="U313" s="65"/>
    </row>
    <row r="314" spans="21:21" x14ac:dyDescent="0.2">
      <c r="U314" s="65"/>
    </row>
  </sheetData>
  <mergeCells count="21">
    <mergeCell ref="A1:S1"/>
    <mergeCell ref="A2:S2"/>
    <mergeCell ref="A3:S3"/>
    <mergeCell ref="B5:S5"/>
    <mergeCell ref="M6:M7"/>
    <mergeCell ref="Q6:Q7"/>
    <mergeCell ref="S6:S7"/>
    <mergeCell ref="A7:B7"/>
    <mergeCell ref="J7:K7"/>
    <mergeCell ref="O8:O9"/>
    <mergeCell ref="Q8:Q9"/>
    <mergeCell ref="S8:S9"/>
    <mergeCell ref="A10:B11"/>
    <mergeCell ref="D10:D11"/>
    <mergeCell ref="M10:M11"/>
    <mergeCell ref="A8:B9"/>
    <mergeCell ref="D8:D9"/>
    <mergeCell ref="F8:F9"/>
    <mergeCell ref="H8:H9"/>
    <mergeCell ref="J8:K9"/>
    <mergeCell ref="M8:M9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topLeftCell="A2" workbookViewId="0">
      <selection activeCell="D25" sqref="D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7.7109375" customWidth="1"/>
    <col min="5" max="5" width="1.28515625" customWidth="1"/>
    <col min="6" max="6" width="18.28515625" customWidth="1"/>
    <col min="7" max="7" width="1.28515625" customWidth="1"/>
    <col min="8" max="8" width="18.1406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4.45" customHeight="1" x14ac:dyDescent="0.2"/>
    <row r="5" spans="1:10" ht="14.45" customHeight="1" x14ac:dyDescent="0.2">
      <c r="A5" s="1" t="s">
        <v>201</v>
      </c>
      <c r="B5" s="86" t="s">
        <v>202</v>
      </c>
      <c r="C5" s="86"/>
      <c r="D5" s="86"/>
      <c r="E5" s="86"/>
      <c r="F5" s="86"/>
      <c r="G5" s="86"/>
      <c r="H5" s="86"/>
      <c r="I5" s="86"/>
      <c r="J5" s="86"/>
    </row>
    <row r="6" spans="1:10" ht="14.45" customHeight="1" x14ac:dyDescent="0.2">
      <c r="D6" s="83" t="s">
        <v>144</v>
      </c>
      <c r="E6" s="83"/>
      <c r="F6" s="83"/>
      <c r="H6" s="83" t="s">
        <v>145</v>
      </c>
      <c r="I6" s="83"/>
      <c r="J6" s="83"/>
    </row>
    <row r="7" spans="1:10" ht="36.4" customHeight="1" x14ac:dyDescent="0.2">
      <c r="A7" s="83" t="s">
        <v>203</v>
      </c>
      <c r="B7" s="83"/>
      <c r="D7" s="22" t="s">
        <v>204</v>
      </c>
      <c r="E7" s="3"/>
      <c r="F7" s="22" t="s">
        <v>205</v>
      </c>
      <c r="H7" s="22" t="s">
        <v>204</v>
      </c>
      <c r="I7" s="3"/>
      <c r="J7" s="22" t="s">
        <v>205</v>
      </c>
    </row>
    <row r="8" spans="1:10" ht="21.75" customHeight="1" x14ac:dyDescent="0.2">
      <c r="A8" s="84" t="s">
        <v>274</v>
      </c>
      <c r="B8" s="84"/>
      <c r="D8" s="6">
        <v>3423</v>
      </c>
      <c r="F8" s="43">
        <f>D8/$D$15</f>
        <v>2.0863332068173074E-6</v>
      </c>
      <c r="H8" s="6">
        <v>909646</v>
      </c>
      <c r="J8" s="45">
        <f>H8/$H$15</f>
        <v>1.2452079465350184E-5</v>
      </c>
    </row>
    <row r="9" spans="1:10" ht="21.75" customHeight="1" x14ac:dyDescent="0.2">
      <c r="A9" s="78" t="s">
        <v>283</v>
      </c>
      <c r="B9" s="78"/>
      <c r="D9" s="9">
        <v>7045</v>
      </c>
      <c r="F9" s="66">
        <f>D9/$D$15</f>
        <v>4.2939577686321737E-6</v>
      </c>
      <c r="H9" s="9">
        <v>158115</v>
      </c>
      <c r="J9" s="67">
        <f>H9/$H$15</f>
        <v>2.164425001224481E-6</v>
      </c>
    </row>
    <row r="10" spans="1:10" ht="21.75" customHeight="1" x14ac:dyDescent="0.2">
      <c r="A10" s="78" t="s">
        <v>276</v>
      </c>
      <c r="B10" s="78"/>
      <c r="D10" s="9">
        <v>15190</v>
      </c>
      <c r="F10" s="66">
        <f t="shared" ref="F10:F14" si="0">D10/$D$15</f>
        <v>9.2583702633815074E-6</v>
      </c>
      <c r="H10" s="9">
        <v>673181</v>
      </c>
      <c r="J10" s="67">
        <f t="shared" ref="J10:J14" si="1">H10/$H$15</f>
        <v>9.2151268807469088E-6</v>
      </c>
    </row>
    <row r="11" spans="1:10" ht="21.75" customHeight="1" x14ac:dyDescent="0.2">
      <c r="A11" s="78" t="s">
        <v>284</v>
      </c>
      <c r="B11" s="78"/>
      <c r="D11" s="9">
        <v>0</v>
      </c>
      <c r="F11" s="66">
        <f t="shared" si="0"/>
        <v>0</v>
      </c>
      <c r="H11" s="9">
        <v>49653</v>
      </c>
      <c r="J11" s="67">
        <f t="shared" si="1"/>
        <v>6.7969638924706168E-7</v>
      </c>
    </row>
    <row r="12" spans="1:10" ht="21.75" customHeight="1" x14ac:dyDescent="0.2">
      <c r="A12" s="78" t="s">
        <v>278</v>
      </c>
      <c r="B12" s="78"/>
      <c r="D12" s="9">
        <v>3291301</v>
      </c>
      <c r="F12" s="66">
        <f t="shared" si="0"/>
        <v>2.0060621004764859E-3</v>
      </c>
      <c r="H12" s="9">
        <v>19279721</v>
      </c>
      <c r="J12" s="67">
        <f t="shared" si="1"/>
        <v>2.6391873098082191E-4</v>
      </c>
    </row>
    <row r="13" spans="1:10" ht="21.75" customHeight="1" x14ac:dyDescent="0.2">
      <c r="A13" s="78" t="s">
        <v>285</v>
      </c>
      <c r="B13" s="78"/>
      <c r="D13" s="9">
        <v>1637360565</v>
      </c>
      <c r="F13" s="66">
        <f t="shared" si="0"/>
        <v>0.99797829923828474</v>
      </c>
      <c r="H13" s="9">
        <v>60512263802</v>
      </c>
      <c r="J13" s="67">
        <f t="shared" si="1"/>
        <v>0.82834807990222292</v>
      </c>
    </row>
    <row r="14" spans="1:10" ht="21.75" customHeight="1" x14ac:dyDescent="0.2">
      <c r="A14" s="78" t="s">
        <v>276</v>
      </c>
      <c r="B14" s="78"/>
      <c r="D14" s="9">
        <v>0</v>
      </c>
      <c r="F14" s="66">
        <f t="shared" si="0"/>
        <v>0</v>
      </c>
      <c r="H14" s="9">
        <v>12518400135</v>
      </c>
      <c r="J14" s="67">
        <f t="shared" si="1"/>
        <v>0.17136349003905968</v>
      </c>
    </row>
    <row r="15" spans="1:10" ht="21.75" customHeight="1" thickBot="1" x14ac:dyDescent="0.25">
      <c r="A15" s="77" t="s">
        <v>77</v>
      </c>
      <c r="B15" s="77"/>
      <c r="D15" s="16">
        <v>1640677524</v>
      </c>
      <c r="F15" s="49">
        <f>SUM(F8:F14)</f>
        <v>1</v>
      </c>
      <c r="H15" s="16">
        <f>SUM(H8:H14)</f>
        <v>73051734253</v>
      </c>
      <c r="J15" s="68">
        <f>SUM(J8:J14)</f>
        <v>1</v>
      </c>
    </row>
    <row r="16" spans="1:10" ht="13.5" thickTop="1" x14ac:dyDescent="0.2"/>
  </sheetData>
  <autoFilter ref="A7:J15" xr:uid="{00000000-0001-0000-0C00-000000000000}">
    <filterColumn colId="0" showButton="0"/>
  </autoFilter>
  <mergeCells count="15">
    <mergeCell ref="A1:J1"/>
    <mergeCell ref="A2:J2"/>
    <mergeCell ref="A3:J3"/>
    <mergeCell ref="B5:J5"/>
    <mergeCell ref="D6:F6"/>
    <mergeCell ref="H6:J6"/>
    <mergeCell ref="A15:B15"/>
    <mergeCell ref="A14:B14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5" t="s">
        <v>0</v>
      </c>
      <c r="B1" s="75"/>
      <c r="C1" s="75"/>
      <c r="D1" s="75"/>
      <c r="E1" s="75"/>
      <c r="F1" s="75"/>
    </row>
    <row r="2" spans="1:6" ht="21.75" customHeight="1" x14ac:dyDescent="0.2">
      <c r="A2" s="75" t="s">
        <v>125</v>
      </c>
      <c r="B2" s="75"/>
      <c r="C2" s="75"/>
      <c r="D2" s="75"/>
      <c r="E2" s="75"/>
      <c r="F2" s="75"/>
    </row>
    <row r="3" spans="1:6" ht="21.75" customHeight="1" x14ac:dyDescent="0.2">
      <c r="A3" s="75" t="s">
        <v>2</v>
      </c>
      <c r="B3" s="75"/>
      <c r="C3" s="75"/>
      <c r="D3" s="75"/>
      <c r="E3" s="75"/>
      <c r="F3" s="75"/>
    </row>
    <row r="4" spans="1:6" ht="14.45" customHeight="1" x14ac:dyDescent="0.2"/>
    <row r="5" spans="1:6" ht="29.1" customHeight="1" x14ac:dyDescent="0.2">
      <c r="A5" s="1" t="s">
        <v>206</v>
      </c>
      <c r="B5" s="86" t="s">
        <v>140</v>
      </c>
      <c r="C5" s="86"/>
      <c r="D5" s="86"/>
      <c r="E5" s="86"/>
      <c r="F5" s="86"/>
    </row>
    <row r="6" spans="1:6" ht="14.45" customHeight="1" x14ac:dyDescent="0.2">
      <c r="D6" s="2" t="s">
        <v>144</v>
      </c>
      <c r="F6" s="2" t="s">
        <v>9</v>
      </c>
    </row>
    <row r="7" spans="1:6" ht="14.45" customHeight="1" x14ac:dyDescent="0.2">
      <c r="A7" s="83" t="s">
        <v>140</v>
      </c>
      <c r="B7" s="83"/>
      <c r="D7" s="4" t="s">
        <v>119</v>
      </c>
      <c r="F7" s="4" t="s">
        <v>119</v>
      </c>
    </row>
    <row r="8" spans="1:6" ht="21.75" customHeight="1" x14ac:dyDescent="0.2">
      <c r="A8" s="84" t="s">
        <v>140</v>
      </c>
      <c r="B8" s="84"/>
      <c r="D8" s="6">
        <v>0</v>
      </c>
      <c r="F8" s="6">
        <v>1906450995</v>
      </c>
    </row>
    <row r="9" spans="1:6" ht="21.75" customHeight="1" x14ac:dyDescent="0.2">
      <c r="A9" s="78" t="s">
        <v>207</v>
      </c>
      <c r="B9" s="78"/>
      <c r="D9" s="9">
        <v>0</v>
      </c>
      <c r="F9" s="9">
        <v>24474196</v>
      </c>
    </row>
    <row r="10" spans="1:6" ht="21.75" customHeight="1" x14ac:dyDescent="0.2">
      <c r="A10" s="80" t="s">
        <v>208</v>
      </c>
      <c r="B10" s="80"/>
      <c r="D10" s="13">
        <v>0</v>
      </c>
      <c r="F10" s="13">
        <v>1581620673</v>
      </c>
    </row>
    <row r="11" spans="1:6" ht="21.75" customHeight="1" x14ac:dyDescent="0.2">
      <c r="A11" s="77" t="s">
        <v>77</v>
      </c>
      <c r="B11" s="77"/>
      <c r="D11" s="16">
        <v>0</v>
      </c>
      <c r="F11" s="16">
        <f>SUM(F8:F10)</f>
        <v>3512545864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4"/>
  <sheetViews>
    <sheetView rightToLeft="1" view="pageBreakPreview" zoomScaleNormal="100" zoomScaleSheetLayoutView="100" workbookViewId="0">
      <pane ySplit="7" topLeftCell="A8" activePane="bottomLeft" state="frozen"/>
      <selection pane="bottomLeft" activeCell="I63" sqref="I63"/>
    </sheetView>
  </sheetViews>
  <sheetFormatPr defaultRowHeight="12.75" x14ac:dyDescent="0.2"/>
  <cols>
    <col min="1" max="1" width="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5" customHeight="1" x14ac:dyDescent="0.2"/>
    <row r="5" spans="1:19" ht="14.45" customHeight="1" x14ac:dyDescent="0.2">
      <c r="A5" s="86" t="s">
        <v>147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14.45" customHeight="1" x14ac:dyDescent="0.2">
      <c r="A6" s="83" t="s">
        <v>79</v>
      </c>
      <c r="C6" s="83" t="s">
        <v>209</v>
      </c>
      <c r="D6" s="83"/>
      <c r="E6" s="83"/>
      <c r="F6" s="83"/>
      <c r="G6" s="83"/>
      <c r="I6" s="83" t="s">
        <v>144</v>
      </c>
      <c r="J6" s="83"/>
      <c r="K6" s="83"/>
      <c r="L6" s="83"/>
      <c r="M6" s="83"/>
      <c r="O6" s="83" t="s">
        <v>145</v>
      </c>
      <c r="P6" s="83"/>
      <c r="Q6" s="83"/>
      <c r="R6" s="83"/>
      <c r="S6" s="83"/>
    </row>
    <row r="7" spans="1:19" ht="29.1" customHeight="1" x14ac:dyDescent="0.2">
      <c r="A7" s="83"/>
      <c r="C7" s="22" t="s">
        <v>210</v>
      </c>
      <c r="D7" s="3"/>
      <c r="E7" s="22" t="s">
        <v>211</v>
      </c>
      <c r="F7" s="3"/>
      <c r="G7" s="22" t="s">
        <v>212</v>
      </c>
      <c r="I7" s="22" t="s">
        <v>213</v>
      </c>
      <c r="J7" s="3"/>
      <c r="K7" s="22" t="s">
        <v>214</v>
      </c>
      <c r="L7" s="3"/>
      <c r="M7" s="22" t="s">
        <v>215</v>
      </c>
      <c r="O7" s="22" t="s">
        <v>213</v>
      </c>
      <c r="P7" s="3"/>
      <c r="Q7" s="22" t="s">
        <v>214</v>
      </c>
      <c r="R7" s="3"/>
      <c r="S7" s="22" t="s">
        <v>215</v>
      </c>
    </row>
    <row r="8" spans="1:19" ht="21.75" customHeight="1" x14ac:dyDescent="0.2">
      <c r="A8" s="5" t="s">
        <v>150</v>
      </c>
      <c r="C8" s="5" t="s">
        <v>216</v>
      </c>
      <c r="E8" s="6">
        <v>13516371</v>
      </c>
      <c r="G8" s="6">
        <v>70</v>
      </c>
      <c r="I8" s="6">
        <v>0</v>
      </c>
      <c r="K8" s="6">
        <v>0</v>
      </c>
      <c r="M8" s="6">
        <v>0</v>
      </c>
      <c r="O8" s="6">
        <v>946145970</v>
      </c>
      <c r="Q8" s="6">
        <v>0</v>
      </c>
      <c r="S8" s="6">
        <v>946145970</v>
      </c>
    </row>
    <row r="9" spans="1:19" ht="21.75" customHeight="1" x14ac:dyDescent="0.2">
      <c r="A9" s="8" t="s">
        <v>39</v>
      </c>
      <c r="C9" s="8" t="s">
        <v>217</v>
      </c>
      <c r="E9" s="9">
        <v>1279099</v>
      </c>
      <c r="G9" s="9">
        <v>480</v>
      </c>
      <c r="I9" s="9">
        <v>0</v>
      </c>
      <c r="K9" s="9">
        <v>0</v>
      </c>
      <c r="M9" s="9">
        <v>0</v>
      </c>
      <c r="O9" s="9">
        <v>613967520</v>
      </c>
      <c r="Q9" s="9">
        <v>28090017</v>
      </c>
      <c r="S9" s="9">
        <v>585877503</v>
      </c>
    </row>
    <row r="10" spans="1:19" ht="21.75" customHeight="1" x14ac:dyDescent="0.2">
      <c r="A10" s="8" t="s">
        <v>48</v>
      </c>
      <c r="C10" s="8" t="s">
        <v>218</v>
      </c>
      <c r="E10" s="9">
        <v>5675000</v>
      </c>
      <c r="G10" s="9">
        <v>1840</v>
      </c>
      <c r="I10" s="9">
        <v>0</v>
      </c>
      <c r="K10" s="9">
        <v>0</v>
      </c>
      <c r="M10" s="9">
        <v>0</v>
      </c>
      <c r="O10" s="9">
        <v>10442000000</v>
      </c>
      <c r="Q10" s="9">
        <v>0</v>
      </c>
      <c r="S10" s="9">
        <v>10442000000</v>
      </c>
    </row>
    <row r="11" spans="1:19" ht="21.75" customHeight="1" x14ac:dyDescent="0.2">
      <c r="A11" s="8" t="s">
        <v>49</v>
      </c>
      <c r="C11" s="8" t="s">
        <v>219</v>
      </c>
      <c r="E11" s="9">
        <v>1240000</v>
      </c>
      <c r="G11" s="9">
        <v>1500</v>
      </c>
      <c r="I11" s="9">
        <v>0</v>
      </c>
      <c r="K11" s="9">
        <v>0</v>
      </c>
      <c r="M11" s="9">
        <v>0</v>
      </c>
      <c r="O11" s="9">
        <v>1860000000</v>
      </c>
      <c r="Q11" s="9">
        <v>0</v>
      </c>
      <c r="S11" s="9">
        <v>1860000000</v>
      </c>
    </row>
    <row r="12" spans="1:19" ht="21.75" customHeight="1" x14ac:dyDescent="0.2">
      <c r="A12" s="8" t="s">
        <v>64</v>
      </c>
      <c r="C12" s="8" t="s">
        <v>7</v>
      </c>
      <c r="E12" s="9">
        <v>23197125</v>
      </c>
      <c r="G12" s="9">
        <v>450</v>
      </c>
      <c r="I12" s="9">
        <v>10438706250</v>
      </c>
      <c r="K12" s="9">
        <v>175735795</v>
      </c>
      <c r="M12" s="9">
        <v>10262970455</v>
      </c>
      <c r="O12" s="9">
        <v>10438706250</v>
      </c>
      <c r="Q12" s="9">
        <v>175735795</v>
      </c>
      <c r="S12" s="9">
        <v>10262970455</v>
      </c>
    </row>
    <row r="13" spans="1:19" ht="21.75" customHeight="1" x14ac:dyDescent="0.2">
      <c r="A13" s="8" t="s">
        <v>20</v>
      </c>
      <c r="C13" s="8" t="s">
        <v>220</v>
      </c>
      <c r="E13" s="9">
        <v>19986764</v>
      </c>
      <c r="G13" s="9">
        <v>210</v>
      </c>
      <c r="I13" s="9">
        <v>0</v>
      </c>
      <c r="K13" s="9">
        <v>0</v>
      </c>
      <c r="M13" s="9">
        <v>0</v>
      </c>
      <c r="O13" s="9">
        <v>4197220440</v>
      </c>
      <c r="Q13" s="9">
        <v>223198493</v>
      </c>
      <c r="S13" s="9">
        <v>3974021947</v>
      </c>
    </row>
    <row r="14" spans="1:19" ht="21.75" customHeight="1" x14ac:dyDescent="0.2">
      <c r="A14" s="8" t="s">
        <v>21</v>
      </c>
      <c r="C14" s="8" t="s">
        <v>221</v>
      </c>
      <c r="E14" s="9">
        <v>1648325</v>
      </c>
      <c r="G14" s="9">
        <v>3132</v>
      </c>
      <c r="I14" s="9">
        <v>0</v>
      </c>
      <c r="K14" s="9">
        <v>0</v>
      </c>
      <c r="M14" s="9">
        <v>0</v>
      </c>
      <c r="O14" s="9">
        <v>5162553900</v>
      </c>
      <c r="Q14" s="9">
        <v>144359030</v>
      </c>
      <c r="S14" s="9">
        <v>5018194870</v>
      </c>
    </row>
    <row r="15" spans="1:19" ht="21.75" customHeight="1" x14ac:dyDescent="0.2">
      <c r="A15" s="8" t="s">
        <v>42</v>
      </c>
      <c r="C15" s="8" t="s">
        <v>218</v>
      </c>
      <c r="E15" s="9">
        <v>400000</v>
      </c>
      <c r="G15" s="9">
        <v>930</v>
      </c>
      <c r="I15" s="9">
        <v>0</v>
      </c>
      <c r="K15" s="9">
        <v>0</v>
      </c>
      <c r="M15" s="9">
        <v>0</v>
      </c>
      <c r="O15" s="9">
        <v>372000000</v>
      </c>
      <c r="Q15" s="9">
        <v>21825919</v>
      </c>
      <c r="S15" s="9">
        <v>350174081</v>
      </c>
    </row>
    <row r="16" spans="1:19" ht="21.75" customHeight="1" x14ac:dyDescent="0.2">
      <c r="A16" s="8" t="s">
        <v>36</v>
      </c>
      <c r="C16" s="8" t="s">
        <v>222</v>
      </c>
      <c r="E16" s="9">
        <v>562000</v>
      </c>
      <c r="G16" s="9">
        <v>6928</v>
      </c>
      <c r="I16" s="9">
        <v>0</v>
      </c>
      <c r="K16" s="9">
        <v>0</v>
      </c>
      <c r="M16" s="9">
        <v>0</v>
      </c>
      <c r="O16" s="9">
        <v>3893536000</v>
      </c>
      <c r="Q16" s="9">
        <v>111391915</v>
      </c>
      <c r="S16" s="9">
        <v>3782144085</v>
      </c>
    </row>
    <row r="17" spans="1:19" ht="21.75" customHeight="1" x14ac:dyDescent="0.2">
      <c r="A17" s="8" t="s">
        <v>54</v>
      </c>
      <c r="C17" s="8" t="s">
        <v>223</v>
      </c>
      <c r="E17" s="9">
        <v>1725439</v>
      </c>
      <c r="G17" s="9">
        <v>8300</v>
      </c>
      <c r="I17" s="9">
        <v>0</v>
      </c>
      <c r="K17" s="9">
        <v>0</v>
      </c>
      <c r="M17" s="9">
        <v>0</v>
      </c>
      <c r="O17" s="9">
        <v>14321143700</v>
      </c>
      <c r="Q17" s="9">
        <v>0</v>
      </c>
      <c r="S17" s="9">
        <v>14321143700</v>
      </c>
    </row>
    <row r="18" spans="1:19" ht="21.75" customHeight="1" x14ac:dyDescent="0.2">
      <c r="A18" s="8" t="s">
        <v>53</v>
      </c>
      <c r="C18" s="8" t="s">
        <v>7</v>
      </c>
      <c r="E18" s="9">
        <v>200000</v>
      </c>
      <c r="G18" s="9">
        <v>1600</v>
      </c>
      <c r="I18" s="9">
        <v>0</v>
      </c>
      <c r="K18" s="9">
        <v>0</v>
      </c>
      <c r="M18" s="9">
        <v>0</v>
      </c>
      <c r="O18" s="9">
        <v>320000000</v>
      </c>
      <c r="Q18" s="9">
        <v>17996122</v>
      </c>
      <c r="S18" s="9">
        <v>302003878</v>
      </c>
    </row>
    <row r="19" spans="1:19" ht="21.75" customHeight="1" x14ac:dyDescent="0.2">
      <c r="A19" s="8" t="s">
        <v>56</v>
      </c>
      <c r="C19" s="8" t="s">
        <v>224</v>
      </c>
      <c r="E19" s="9">
        <v>1359309</v>
      </c>
      <c r="G19" s="9">
        <v>2720</v>
      </c>
      <c r="I19" s="9">
        <v>0</v>
      </c>
      <c r="K19" s="9">
        <v>0</v>
      </c>
      <c r="M19" s="9">
        <v>0</v>
      </c>
      <c r="O19" s="9">
        <v>3697320480</v>
      </c>
      <c r="Q19" s="9">
        <v>0</v>
      </c>
      <c r="S19" s="9">
        <v>3697320480</v>
      </c>
    </row>
    <row r="20" spans="1:19" ht="21.75" customHeight="1" x14ac:dyDescent="0.2">
      <c r="A20" s="8" t="s">
        <v>52</v>
      </c>
      <c r="C20" s="8" t="s">
        <v>225</v>
      </c>
      <c r="E20" s="9">
        <v>1339365</v>
      </c>
      <c r="G20" s="9">
        <v>6647</v>
      </c>
      <c r="I20" s="9">
        <v>0</v>
      </c>
      <c r="K20" s="9">
        <v>0</v>
      </c>
      <c r="M20" s="9">
        <v>0</v>
      </c>
      <c r="O20" s="9">
        <v>8902759155</v>
      </c>
      <c r="Q20" s="9">
        <v>0</v>
      </c>
      <c r="S20" s="9">
        <v>8902759155</v>
      </c>
    </row>
    <row r="21" spans="1:19" ht="21.75" customHeight="1" x14ac:dyDescent="0.2">
      <c r="A21" s="8" t="s">
        <v>26</v>
      </c>
      <c r="C21" s="8" t="s">
        <v>218</v>
      </c>
      <c r="E21" s="9">
        <v>13419599</v>
      </c>
      <c r="G21" s="9">
        <v>740</v>
      </c>
      <c r="I21" s="9">
        <v>0</v>
      </c>
      <c r="K21" s="9">
        <v>0</v>
      </c>
      <c r="M21" s="9">
        <v>0</v>
      </c>
      <c r="O21" s="9">
        <v>9930503260</v>
      </c>
      <c r="Q21" s="9">
        <v>107647732</v>
      </c>
      <c r="S21" s="9">
        <v>9822855528</v>
      </c>
    </row>
    <row r="22" spans="1:19" ht="21.75" customHeight="1" x14ac:dyDescent="0.2">
      <c r="A22" s="8" t="s">
        <v>163</v>
      </c>
      <c r="C22" s="8" t="s">
        <v>226</v>
      </c>
      <c r="E22" s="9">
        <v>9808539</v>
      </c>
      <c r="G22" s="9">
        <v>190</v>
      </c>
      <c r="I22" s="9">
        <v>0</v>
      </c>
      <c r="K22" s="9">
        <v>0</v>
      </c>
      <c r="M22" s="9">
        <v>0</v>
      </c>
      <c r="O22" s="9">
        <v>1863622410</v>
      </c>
      <c r="Q22" s="9">
        <v>31374115</v>
      </c>
      <c r="S22" s="9">
        <v>1832248295</v>
      </c>
    </row>
    <row r="23" spans="1:19" ht="21.75" customHeight="1" x14ac:dyDescent="0.2">
      <c r="A23" s="8" t="s">
        <v>59</v>
      </c>
      <c r="C23" s="8" t="s">
        <v>227</v>
      </c>
      <c r="E23" s="9">
        <v>3787585</v>
      </c>
      <c r="G23" s="9">
        <v>82</v>
      </c>
      <c r="I23" s="9">
        <v>310581970</v>
      </c>
      <c r="K23" s="9">
        <v>20095310</v>
      </c>
      <c r="M23" s="9">
        <v>290486660</v>
      </c>
      <c r="O23" s="9">
        <v>310581970</v>
      </c>
      <c r="Q23" s="9">
        <v>20095310</v>
      </c>
      <c r="S23" s="9">
        <v>290486660</v>
      </c>
    </row>
    <row r="24" spans="1:19" ht="21.75" customHeight="1" x14ac:dyDescent="0.2">
      <c r="A24" s="8" t="s">
        <v>60</v>
      </c>
      <c r="C24" s="8" t="s">
        <v>228</v>
      </c>
      <c r="E24" s="9">
        <v>37047587</v>
      </c>
      <c r="G24" s="9">
        <v>60</v>
      </c>
      <c r="I24" s="9">
        <v>0</v>
      </c>
      <c r="K24" s="9">
        <v>0</v>
      </c>
      <c r="M24" s="9">
        <v>0</v>
      </c>
      <c r="O24" s="9">
        <v>2222855220</v>
      </c>
      <c r="Q24" s="9">
        <v>103084729</v>
      </c>
      <c r="S24" s="9">
        <v>2119770491</v>
      </c>
    </row>
    <row r="25" spans="1:19" ht="21.75" customHeight="1" x14ac:dyDescent="0.2">
      <c r="A25" s="8" t="s">
        <v>34</v>
      </c>
      <c r="C25" s="8" t="s">
        <v>229</v>
      </c>
      <c r="E25" s="9">
        <v>6600000</v>
      </c>
      <c r="G25" s="9">
        <v>1100</v>
      </c>
      <c r="I25" s="9">
        <v>0</v>
      </c>
      <c r="K25" s="9">
        <v>0</v>
      </c>
      <c r="M25" s="9">
        <v>0</v>
      </c>
      <c r="O25" s="9">
        <v>7260000000</v>
      </c>
      <c r="Q25" s="9">
        <v>0</v>
      </c>
      <c r="S25" s="9">
        <v>7260000000</v>
      </c>
    </row>
    <row r="26" spans="1:19" ht="21.75" customHeight="1" x14ac:dyDescent="0.2">
      <c r="A26" s="8" t="s">
        <v>43</v>
      </c>
      <c r="C26" s="8" t="s">
        <v>226</v>
      </c>
      <c r="E26" s="9">
        <v>10350000</v>
      </c>
      <c r="G26" s="9">
        <v>350</v>
      </c>
      <c r="I26" s="9">
        <v>0</v>
      </c>
      <c r="K26" s="9">
        <v>0</v>
      </c>
      <c r="M26" s="9">
        <v>0</v>
      </c>
      <c r="O26" s="9">
        <v>3622500000</v>
      </c>
      <c r="Q26" s="9">
        <v>0</v>
      </c>
      <c r="S26" s="9">
        <v>3622500000</v>
      </c>
    </row>
    <row r="27" spans="1:19" ht="21.75" customHeight="1" x14ac:dyDescent="0.2">
      <c r="A27" s="8" t="s">
        <v>50</v>
      </c>
      <c r="C27" s="8" t="s">
        <v>230</v>
      </c>
      <c r="E27" s="9">
        <v>418969</v>
      </c>
      <c r="G27" s="9">
        <v>9700</v>
      </c>
      <c r="I27" s="9">
        <v>0</v>
      </c>
      <c r="K27" s="9">
        <v>0</v>
      </c>
      <c r="M27" s="9">
        <v>0</v>
      </c>
      <c r="O27" s="9">
        <v>4063999300</v>
      </c>
      <c r="Q27" s="9">
        <v>0</v>
      </c>
      <c r="S27" s="9">
        <v>4063999300</v>
      </c>
    </row>
    <row r="28" spans="1:19" ht="21.75" customHeight="1" x14ac:dyDescent="0.2">
      <c r="A28" s="8" t="s">
        <v>23</v>
      </c>
      <c r="C28" s="8" t="s">
        <v>7</v>
      </c>
      <c r="E28" s="9">
        <v>173198732</v>
      </c>
      <c r="G28" s="9">
        <v>46</v>
      </c>
      <c r="I28" s="9">
        <v>7967141672</v>
      </c>
      <c r="K28" s="9">
        <v>0</v>
      </c>
      <c r="M28" s="9">
        <v>7967141672</v>
      </c>
      <c r="O28" s="9">
        <v>7967141672</v>
      </c>
      <c r="Q28" s="9">
        <v>0</v>
      </c>
      <c r="S28" s="9">
        <v>7967141672</v>
      </c>
    </row>
    <row r="29" spans="1:19" ht="21.75" customHeight="1" x14ac:dyDescent="0.2">
      <c r="A29" s="8" t="s">
        <v>22</v>
      </c>
      <c r="C29" s="8" t="s">
        <v>7</v>
      </c>
      <c r="E29" s="9">
        <v>400000</v>
      </c>
      <c r="G29" s="9">
        <v>9</v>
      </c>
      <c r="I29" s="9">
        <v>3600000</v>
      </c>
      <c r="K29" s="9">
        <v>0</v>
      </c>
      <c r="M29" s="9">
        <v>3600000</v>
      </c>
      <c r="O29" s="9">
        <v>3600000</v>
      </c>
      <c r="Q29" s="9">
        <v>0</v>
      </c>
      <c r="S29" s="9">
        <v>3600000</v>
      </c>
    </row>
    <row r="30" spans="1:19" ht="21.75" customHeight="1" x14ac:dyDescent="0.2">
      <c r="A30" s="8" t="s">
        <v>24</v>
      </c>
      <c r="C30" s="8" t="s">
        <v>7</v>
      </c>
      <c r="E30" s="9">
        <v>30354405</v>
      </c>
      <c r="G30" s="9">
        <v>120</v>
      </c>
      <c r="I30" s="9">
        <v>0</v>
      </c>
      <c r="K30" s="9">
        <v>0</v>
      </c>
      <c r="M30" s="9">
        <v>0</v>
      </c>
      <c r="O30" s="9">
        <v>3642528600</v>
      </c>
      <c r="Q30" s="9">
        <v>0</v>
      </c>
      <c r="S30" s="9">
        <v>3642528600</v>
      </c>
    </row>
    <row r="31" spans="1:19" ht="21.75" customHeight="1" x14ac:dyDescent="0.2">
      <c r="A31" s="8" t="s">
        <v>27</v>
      </c>
      <c r="C31" s="8" t="s">
        <v>231</v>
      </c>
      <c r="E31" s="9">
        <v>16946712</v>
      </c>
      <c r="G31" s="9">
        <v>1189</v>
      </c>
      <c r="I31" s="9">
        <v>20149640568</v>
      </c>
      <c r="K31" s="9">
        <v>1157726282</v>
      </c>
      <c r="M31" s="9">
        <v>18991914286</v>
      </c>
      <c r="O31" s="9">
        <v>20149640568</v>
      </c>
      <c r="Q31" s="9">
        <v>1157726282</v>
      </c>
      <c r="S31" s="9">
        <v>18991914286</v>
      </c>
    </row>
    <row r="32" spans="1:19" ht="21.75" customHeight="1" x14ac:dyDescent="0.2">
      <c r="A32" s="8" t="s">
        <v>37</v>
      </c>
      <c r="C32" s="8" t="s">
        <v>232</v>
      </c>
      <c r="E32" s="9">
        <v>2787044</v>
      </c>
      <c r="G32" s="9">
        <v>487</v>
      </c>
      <c r="I32" s="9">
        <v>0</v>
      </c>
      <c r="K32" s="9">
        <v>0</v>
      </c>
      <c r="M32" s="9">
        <v>0</v>
      </c>
      <c r="O32" s="9">
        <v>1357290428</v>
      </c>
      <c r="Q32" s="9">
        <v>45811920</v>
      </c>
      <c r="S32" s="9">
        <v>1311478508</v>
      </c>
    </row>
    <row r="33" spans="1:19" ht="21.75" customHeight="1" x14ac:dyDescent="0.2">
      <c r="A33" s="8" t="s">
        <v>46</v>
      </c>
      <c r="C33" s="8" t="s">
        <v>233</v>
      </c>
      <c r="E33" s="9">
        <v>2138348</v>
      </c>
      <c r="G33" s="9">
        <v>3800</v>
      </c>
      <c r="I33" s="9">
        <v>0</v>
      </c>
      <c r="K33" s="9">
        <v>0</v>
      </c>
      <c r="M33" s="9">
        <v>0</v>
      </c>
      <c r="O33" s="9">
        <v>8125722400</v>
      </c>
      <c r="Q33" s="9">
        <v>0</v>
      </c>
      <c r="S33" s="9">
        <v>8125722400</v>
      </c>
    </row>
    <row r="34" spans="1:19" ht="21.75" customHeight="1" x14ac:dyDescent="0.2">
      <c r="A34" s="8" t="s">
        <v>61</v>
      </c>
      <c r="C34" s="8" t="s">
        <v>222</v>
      </c>
      <c r="E34" s="9">
        <v>2400000</v>
      </c>
      <c r="G34" s="9">
        <v>93</v>
      </c>
      <c r="I34" s="9">
        <v>0</v>
      </c>
      <c r="K34" s="9">
        <v>0</v>
      </c>
      <c r="M34" s="9">
        <v>0</v>
      </c>
      <c r="O34" s="9">
        <v>223200000</v>
      </c>
      <c r="Q34" s="9">
        <v>3313360</v>
      </c>
      <c r="S34" s="9">
        <v>219886640</v>
      </c>
    </row>
    <row r="35" spans="1:19" ht="21.75" customHeight="1" x14ac:dyDescent="0.2">
      <c r="A35" s="8" t="s">
        <v>41</v>
      </c>
      <c r="C35" s="8" t="s">
        <v>234</v>
      </c>
      <c r="E35" s="9">
        <v>1211806</v>
      </c>
      <c r="G35" s="9">
        <v>1930</v>
      </c>
      <c r="I35" s="9">
        <v>0</v>
      </c>
      <c r="K35" s="9">
        <v>0</v>
      </c>
      <c r="M35" s="9">
        <v>0</v>
      </c>
      <c r="O35" s="9">
        <v>2338785580</v>
      </c>
      <c r="Q35" s="9">
        <v>117167527</v>
      </c>
      <c r="S35" s="9">
        <v>2221618053</v>
      </c>
    </row>
    <row r="36" spans="1:19" ht="21.75" customHeight="1" x14ac:dyDescent="0.2">
      <c r="A36" s="8" t="s">
        <v>29</v>
      </c>
      <c r="C36" s="8" t="s">
        <v>228</v>
      </c>
      <c r="E36" s="9">
        <v>765547</v>
      </c>
      <c r="G36" s="9">
        <v>5800</v>
      </c>
      <c r="I36" s="9">
        <v>0</v>
      </c>
      <c r="K36" s="9">
        <v>0</v>
      </c>
      <c r="M36" s="9">
        <v>0</v>
      </c>
      <c r="O36" s="9">
        <v>4440172600</v>
      </c>
      <c r="Q36" s="9">
        <v>192038920</v>
      </c>
      <c r="S36" s="9">
        <v>4248133680</v>
      </c>
    </row>
    <row r="37" spans="1:19" ht="21.75" customHeight="1" x14ac:dyDescent="0.2">
      <c r="A37" s="8" t="s">
        <v>44</v>
      </c>
      <c r="C37" s="8" t="s">
        <v>235</v>
      </c>
      <c r="E37" s="9">
        <v>8942001</v>
      </c>
      <c r="G37" s="9">
        <v>160</v>
      </c>
      <c r="I37" s="9">
        <v>0</v>
      </c>
      <c r="K37" s="9">
        <v>0</v>
      </c>
      <c r="M37" s="9">
        <v>0</v>
      </c>
      <c r="O37" s="9">
        <v>1430720160</v>
      </c>
      <c r="Q37" s="9">
        <v>21238761</v>
      </c>
      <c r="S37" s="9">
        <v>1409481399</v>
      </c>
    </row>
    <row r="38" spans="1:19" ht="21.75" customHeight="1" x14ac:dyDescent="0.2">
      <c r="A38" s="8" t="s">
        <v>28</v>
      </c>
      <c r="C38" s="8" t="s">
        <v>236</v>
      </c>
      <c r="E38" s="9">
        <v>18625253</v>
      </c>
      <c r="G38" s="9">
        <v>480</v>
      </c>
      <c r="I38" s="9">
        <v>8940121440</v>
      </c>
      <c r="K38" s="9">
        <v>381054356</v>
      </c>
      <c r="M38" s="9">
        <v>8559067084</v>
      </c>
      <c r="O38" s="9">
        <v>8940121440</v>
      </c>
      <c r="Q38" s="9">
        <v>381054356</v>
      </c>
      <c r="S38" s="9">
        <v>8559067084</v>
      </c>
    </row>
    <row r="39" spans="1:19" ht="21.75" customHeight="1" x14ac:dyDescent="0.2">
      <c r="A39" s="8" t="s">
        <v>32</v>
      </c>
      <c r="C39" s="8" t="s">
        <v>237</v>
      </c>
      <c r="E39" s="9">
        <v>11000990</v>
      </c>
      <c r="G39" s="9">
        <v>440</v>
      </c>
      <c r="I39" s="9">
        <v>0</v>
      </c>
      <c r="K39" s="9">
        <v>0</v>
      </c>
      <c r="M39" s="9">
        <v>0</v>
      </c>
      <c r="O39" s="9">
        <v>4840435600</v>
      </c>
      <c r="Q39" s="9">
        <v>0</v>
      </c>
      <c r="S39" s="9">
        <v>4840435600</v>
      </c>
    </row>
    <row r="40" spans="1:19" ht="21.75" customHeight="1" x14ac:dyDescent="0.2">
      <c r="A40" s="8" t="s">
        <v>66</v>
      </c>
      <c r="C40" s="8" t="s">
        <v>237</v>
      </c>
      <c r="E40" s="9">
        <v>800000</v>
      </c>
      <c r="G40" s="9">
        <v>650</v>
      </c>
      <c r="I40" s="9">
        <v>0</v>
      </c>
      <c r="K40" s="9">
        <v>0</v>
      </c>
      <c r="M40" s="9">
        <v>0</v>
      </c>
      <c r="O40" s="9">
        <v>520000000</v>
      </c>
      <c r="Q40" s="9">
        <v>27332901</v>
      </c>
      <c r="S40" s="9">
        <v>492667099</v>
      </c>
    </row>
    <row r="41" spans="1:19" ht="21.75" customHeight="1" x14ac:dyDescent="0.2">
      <c r="A41" s="8" t="s">
        <v>35</v>
      </c>
      <c r="C41" s="8" t="s">
        <v>231</v>
      </c>
      <c r="E41" s="9">
        <v>1040000</v>
      </c>
      <c r="G41" s="9">
        <v>3850</v>
      </c>
      <c r="I41" s="9">
        <v>4004000000</v>
      </c>
      <c r="K41" s="9">
        <v>40718644</v>
      </c>
      <c r="M41" s="9">
        <v>3963281356</v>
      </c>
      <c r="O41" s="9">
        <v>4004000000</v>
      </c>
      <c r="Q41" s="9">
        <v>40718644</v>
      </c>
      <c r="S41" s="9">
        <v>3963281356</v>
      </c>
    </row>
    <row r="42" spans="1:19" ht="21.75" customHeight="1" x14ac:dyDescent="0.2">
      <c r="A42" s="8" t="s">
        <v>45</v>
      </c>
      <c r="C42" s="8" t="s">
        <v>238</v>
      </c>
      <c r="E42" s="9">
        <v>33200000</v>
      </c>
      <c r="G42" s="9">
        <v>190</v>
      </c>
      <c r="I42" s="9">
        <v>0</v>
      </c>
      <c r="K42" s="9">
        <v>0</v>
      </c>
      <c r="M42" s="9">
        <v>0</v>
      </c>
      <c r="O42" s="9">
        <v>6308000000</v>
      </c>
      <c r="Q42" s="9">
        <v>0</v>
      </c>
      <c r="S42" s="9">
        <v>6308000000</v>
      </c>
    </row>
    <row r="43" spans="1:19" ht="21.75" customHeight="1" x14ac:dyDescent="0.2">
      <c r="A43" s="8" t="s">
        <v>38</v>
      </c>
      <c r="C43" s="8" t="s">
        <v>239</v>
      </c>
      <c r="E43" s="9">
        <v>20543918</v>
      </c>
      <c r="G43" s="9">
        <v>540</v>
      </c>
      <c r="I43" s="9">
        <v>0</v>
      </c>
      <c r="K43" s="9">
        <v>0</v>
      </c>
      <c r="M43" s="9">
        <v>0</v>
      </c>
      <c r="O43" s="9">
        <v>11093715720</v>
      </c>
      <c r="Q43" s="9">
        <v>0</v>
      </c>
      <c r="S43" s="9">
        <v>11093715720</v>
      </c>
    </row>
    <row r="44" spans="1:19" ht="21.75" customHeight="1" x14ac:dyDescent="0.2">
      <c r="A44" s="8" t="s">
        <v>58</v>
      </c>
      <c r="C44" s="8" t="s">
        <v>240</v>
      </c>
      <c r="E44" s="9">
        <v>7773332</v>
      </c>
      <c r="G44" s="9">
        <v>1600</v>
      </c>
      <c r="I44" s="9">
        <v>0</v>
      </c>
      <c r="K44" s="9">
        <v>0</v>
      </c>
      <c r="M44" s="9">
        <v>0</v>
      </c>
      <c r="O44" s="9">
        <v>12437331200</v>
      </c>
      <c r="Q44" s="9">
        <v>0</v>
      </c>
      <c r="S44" s="9">
        <v>12437331200</v>
      </c>
    </row>
    <row r="45" spans="1:19" ht="21.75" customHeight="1" x14ac:dyDescent="0.2">
      <c r="A45" s="8" t="s">
        <v>62</v>
      </c>
      <c r="C45" s="8" t="s">
        <v>241</v>
      </c>
      <c r="E45" s="9">
        <v>2980000</v>
      </c>
      <c r="G45" s="9">
        <v>650</v>
      </c>
      <c r="I45" s="9">
        <v>0</v>
      </c>
      <c r="K45" s="9">
        <v>0</v>
      </c>
      <c r="M45" s="9">
        <v>0</v>
      </c>
      <c r="O45" s="9">
        <v>1937000000</v>
      </c>
      <c r="Q45" s="9">
        <v>0</v>
      </c>
      <c r="S45" s="9">
        <v>1937000000</v>
      </c>
    </row>
    <row r="46" spans="1:19" ht="21.75" customHeight="1" x14ac:dyDescent="0.2">
      <c r="A46" s="8" t="s">
        <v>31</v>
      </c>
      <c r="C46" s="8" t="s">
        <v>7</v>
      </c>
      <c r="E46" s="9">
        <v>1138232</v>
      </c>
      <c r="G46" s="9">
        <v>4500</v>
      </c>
      <c r="I46" s="9">
        <v>0</v>
      </c>
      <c r="K46" s="9">
        <v>0</v>
      </c>
      <c r="M46" s="9">
        <v>0</v>
      </c>
      <c r="O46" s="9">
        <v>5122044000</v>
      </c>
      <c r="Q46" s="9">
        <v>126596946</v>
      </c>
      <c r="S46" s="9">
        <v>4995447054</v>
      </c>
    </row>
    <row r="47" spans="1:19" ht="21.75" customHeight="1" x14ac:dyDescent="0.2">
      <c r="A47" s="8" t="s">
        <v>30</v>
      </c>
      <c r="C47" s="8" t="s">
        <v>242</v>
      </c>
      <c r="E47" s="9">
        <v>920000</v>
      </c>
      <c r="G47" s="9">
        <v>6000</v>
      </c>
      <c r="I47" s="9">
        <v>0</v>
      </c>
      <c r="K47" s="9">
        <v>0</v>
      </c>
      <c r="M47" s="9">
        <v>0</v>
      </c>
      <c r="O47" s="9">
        <v>5520000000</v>
      </c>
      <c r="Q47" s="9">
        <v>140026702</v>
      </c>
      <c r="S47" s="9">
        <v>5379973298</v>
      </c>
    </row>
    <row r="48" spans="1:19" ht="21.75" customHeight="1" x14ac:dyDescent="0.2">
      <c r="A48" s="8" t="s">
        <v>40</v>
      </c>
      <c r="C48" s="8" t="s">
        <v>243</v>
      </c>
      <c r="E48" s="9">
        <v>1748955</v>
      </c>
      <c r="G48" s="9">
        <v>1875</v>
      </c>
      <c r="I48" s="9">
        <v>0</v>
      </c>
      <c r="K48" s="9">
        <v>0</v>
      </c>
      <c r="M48" s="9">
        <v>0</v>
      </c>
      <c r="O48" s="9">
        <v>3279290625</v>
      </c>
      <c r="Q48" s="9">
        <v>0</v>
      </c>
      <c r="S48" s="9">
        <v>3279290625</v>
      </c>
    </row>
    <row r="49" spans="1:19" ht="21.75" customHeight="1" x14ac:dyDescent="0.2">
      <c r="A49" s="8" t="s">
        <v>63</v>
      </c>
      <c r="C49" s="8" t="s">
        <v>244</v>
      </c>
      <c r="E49" s="9">
        <v>20492394</v>
      </c>
      <c r="G49" s="9">
        <v>200</v>
      </c>
      <c r="I49" s="9">
        <v>0</v>
      </c>
      <c r="K49" s="9">
        <v>0</v>
      </c>
      <c r="M49" s="9">
        <v>0</v>
      </c>
      <c r="O49" s="9">
        <v>4098478800</v>
      </c>
      <c r="Q49" s="9">
        <v>164370287</v>
      </c>
      <c r="S49" s="9">
        <v>3934108513</v>
      </c>
    </row>
    <row r="50" spans="1:19" ht="21.75" customHeight="1" x14ac:dyDescent="0.2">
      <c r="A50" s="8" t="s">
        <v>161</v>
      </c>
      <c r="C50" s="8" t="s">
        <v>245</v>
      </c>
      <c r="E50" s="9">
        <v>6773</v>
      </c>
      <c r="G50" s="9">
        <v>116</v>
      </c>
      <c r="I50" s="9">
        <v>0</v>
      </c>
      <c r="K50" s="9">
        <v>0</v>
      </c>
      <c r="M50" s="9">
        <v>0</v>
      </c>
      <c r="O50" s="9">
        <v>785668</v>
      </c>
      <c r="Q50" s="9">
        <v>0</v>
      </c>
      <c r="S50" s="9">
        <v>785668</v>
      </c>
    </row>
    <row r="51" spans="1:19" ht="21.75" customHeight="1" x14ac:dyDescent="0.2">
      <c r="A51" s="8" t="s">
        <v>19</v>
      </c>
      <c r="C51" s="8" t="s">
        <v>218</v>
      </c>
      <c r="E51" s="9">
        <v>1675000</v>
      </c>
      <c r="G51" s="9">
        <v>170</v>
      </c>
      <c r="I51" s="9">
        <v>0</v>
      </c>
      <c r="K51" s="9">
        <v>0</v>
      </c>
      <c r="M51" s="9">
        <v>0</v>
      </c>
      <c r="O51" s="9">
        <v>284750000</v>
      </c>
      <c r="Q51" s="9">
        <v>15839909</v>
      </c>
      <c r="S51" s="9">
        <v>268910091</v>
      </c>
    </row>
    <row r="52" spans="1:19" ht="21.75" customHeight="1" x14ac:dyDescent="0.2">
      <c r="A52" s="8" t="s">
        <v>51</v>
      </c>
      <c r="C52" s="8" t="s">
        <v>7</v>
      </c>
      <c r="E52" s="9">
        <v>75000</v>
      </c>
      <c r="G52" s="9">
        <v>22000</v>
      </c>
      <c r="I52" s="9">
        <v>1650000000</v>
      </c>
      <c r="K52" s="9">
        <v>0</v>
      </c>
      <c r="M52" s="9">
        <v>1650000000</v>
      </c>
      <c r="O52" s="9">
        <v>1650000000</v>
      </c>
      <c r="Q52" s="9">
        <v>0</v>
      </c>
      <c r="S52" s="9">
        <v>1650000000</v>
      </c>
    </row>
    <row r="53" spans="1:19" ht="21.75" customHeight="1" x14ac:dyDescent="0.2">
      <c r="A53" s="11" t="s">
        <v>68</v>
      </c>
      <c r="C53" s="69" t="s">
        <v>7</v>
      </c>
      <c r="E53" s="23">
        <v>405000</v>
      </c>
      <c r="G53" s="23">
        <v>380</v>
      </c>
      <c r="I53" s="13">
        <v>153900000</v>
      </c>
      <c r="K53" s="13">
        <v>1046939</v>
      </c>
      <c r="M53" s="13">
        <v>152853061</v>
      </c>
      <c r="O53" s="13">
        <v>153900000</v>
      </c>
      <c r="Q53" s="13">
        <v>1046939</v>
      </c>
      <c r="S53" s="13">
        <v>152853061</v>
      </c>
    </row>
    <row r="54" spans="1:19" ht="21.75" customHeight="1" x14ac:dyDescent="0.2">
      <c r="A54" s="15" t="s">
        <v>77</v>
      </c>
      <c r="C54" s="23"/>
      <c r="D54" s="70"/>
      <c r="E54" s="23"/>
      <c r="F54" s="70"/>
      <c r="G54" s="23"/>
      <c r="I54" s="16">
        <v>53617691900</v>
      </c>
      <c r="K54" s="16">
        <v>1776377326</v>
      </c>
      <c r="M54" s="16">
        <v>51841314574</v>
      </c>
      <c r="O54" s="16">
        <v>214310070636</v>
      </c>
      <c r="Q54" s="16">
        <v>3419082631</v>
      </c>
      <c r="S54" s="16">
        <v>210890988005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4.45" customHeight="1" x14ac:dyDescent="0.2"/>
    <row r="5" spans="1:11" ht="14.45" customHeight="1" x14ac:dyDescent="0.2">
      <c r="A5" s="86" t="s">
        <v>177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ht="14.45" customHeight="1" x14ac:dyDescent="0.2">
      <c r="I6" s="2" t="s">
        <v>144</v>
      </c>
      <c r="K6" s="2" t="s">
        <v>145</v>
      </c>
    </row>
    <row r="7" spans="1:11" ht="29.1" customHeight="1" x14ac:dyDescent="0.2">
      <c r="A7" s="2" t="s">
        <v>246</v>
      </c>
      <c r="C7" s="21" t="s">
        <v>247</v>
      </c>
      <c r="E7" s="21" t="s">
        <v>248</v>
      </c>
      <c r="G7" s="21" t="s">
        <v>249</v>
      </c>
      <c r="I7" s="22" t="s">
        <v>250</v>
      </c>
      <c r="K7" s="22" t="s">
        <v>250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="130" zoomScaleNormal="100" zoomScaleSheetLayoutView="130" workbookViewId="0">
      <selection activeCell="R9" sqref="R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4.45" customHeight="1" x14ac:dyDescent="0.2"/>
    <row r="5" spans="1:20" ht="14.45" customHeight="1" x14ac:dyDescent="0.2">
      <c r="A5" s="86" t="s">
        <v>251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4.45" customHeight="1" x14ac:dyDescent="0.2">
      <c r="A6" s="83" t="s">
        <v>128</v>
      </c>
      <c r="J6" s="83" t="s">
        <v>144</v>
      </c>
      <c r="K6" s="83"/>
      <c r="L6" s="83"/>
      <c r="M6" s="83"/>
      <c r="N6" s="83"/>
      <c r="P6" s="83" t="s">
        <v>145</v>
      </c>
      <c r="Q6" s="83"/>
      <c r="R6" s="83"/>
      <c r="S6" s="83"/>
      <c r="T6" s="83"/>
    </row>
    <row r="7" spans="1:20" ht="29.1" customHeight="1" x14ac:dyDescent="0.2">
      <c r="A7" s="83"/>
      <c r="C7" s="21" t="s">
        <v>252</v>
      </c>
      <c r="E7" s="113" t="s">
        <v>104</v>
      </c>
      <c r="F7" s="113"/>
      <c r="H7" s="21" t="s">
        <v>253</v>
      </c>
      <c r="J7" s="22" t="s">
        <v>254</v>
      </c>
      <c r="K7" s="3"/>
      <c r="L7" s="22" t="s">
        <v>214</v>
      </c>
      <c r="M7" s="3"/>
      <c r="N7" s="22" t="s">
        <v>255</v>
      </c>
      <c r="P7" s="22" t="s">
        <v>254</v>
      </c>
      <c r="Q7" s="3"/>
      <c r="R7" s="22" t="s">
        <v>214</v>
      </c>
      <c r="S7" s="3"/>
      <c r="T7" s="22" t="s">
        <v>255</v>
      </c>
    </row>
    <row r="8" spans="1:20" ht="21.75" customHeight="1" x14ac:dyDescent="0.2">
      <c r="A8" s="18" t="s">
        <v>190</v>
      </c>
      <c r="C8" s="3"/>
      <c r="E8" s="5" t="s">
        <v>256</v>
      </c>
      <c r="F8" s="3"/>
      <c r="H8" s="7">
        <v>19</v>
      </c>
      <c r="J8" s="19">
        <v>0</v>
      </c>
      <c r="L8" s="19">
        <v>0</v>
      </c>
      <c r="N8" s="19">
        <v>0</v>
      </c>
      <c r="P8" s="19">
        <v>23228395667</v>
      </c>
      <c r="R8" s="19">
        <v>0</v>
      </c>
      <c r="T8" s="19">
        <v>23228395667</v>
      </c>
    </row>
    <row r="9" spans="1:20" ht="21.75" customHeight="1" x14ac:dyDescent="0.2">
      <c r="A9" s="15" t="s">
        <v>77</v>
      </c>
      <c r="C9" s="23"/>
      <c r="D9" s="70"/>
      <c r="E9" s="23"/>
      <c r="F9" s="70"/>
      <c r="G9" s="70"/>
      <c r="H9" s="23"/>
      <c r="J9" s="16">
        <v>0</v>
      </c>
      <c r="L9" s="16">
        <v>0</v>
      </c>
      <c r="N9" s="16">
        <v>0</v>
      </c>
      <c r="P9" s="16">
        <v>23228395667</v>
      </c>
      <c r="R9" s="16">
        <v>0</v>
      </c>
      <c r="T9" s="16">
        <v>23228395667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topLeftCell="A4" zoomScale="115" zoomScaleNormal="100" zoomScaleSheetLayoutView="115" workbookViewId="0">
      <selection activeCell="C14" sqref="C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/>
    <row r="5" spans="1:13" ht="14.45" customHeight="1" x14ac:dyDescent="0.2">
      <c r="A5" s="86" t="s">
        <v>257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 x14ac:dyDescent="0.2">
      <c r="A6" s="83" t="s">
        <v>128</v>
      </c>
      <c r="C6" s="83" t="s">
        <v>144</v>
      </c>
      <c r="D6" s="83"/>
      <c r="E6" s="83"/>
      <c r="F6" s="83"/>
      <c r="G6" s="83"/>
      <c r="I6" s="83" t="s">
        <v>145</v>
      </c>
      <c r="J6" s="83"/>
      <c r="K6" s="83"/>
      <c r="L6" s="83"/>
      <c r="M6" s="83"/>
    </row>
    <row r="7" spans="1:13" ht="29.1" customHeight="1" x14ac:dyDescent="0.2">
      <c r="A7" s="83"/>
      <c r="C7" s="22" t="s">
        <v>254</v>
      </c>
      <c r="D7" s="3"/>
      <c r="E7" s="22" t="s">
        <v>214</v>
      </c>
      <c r="F7" s="3"/>
      <c r="G7" s="22" t="s">
        <v>255</v>
      </c>
      <c r="I7" s="22" t="s">
        <v>254</v>
      </c>
      <c r="J7" s="3"/>
      <c r="K7" s="22" t="s">
        <v>214</v>
      </c>
      <c r="L7" s="3"/>
      <c r="M7" s="22" t="s">
        <v>255</v>
      </c>
    </row>
    <row r="8" spans="1:13" ht="21.75" customHeight="1" x14ac:dyDescent="0.2">
      <c r="A8" s="5" t="s">
        <v>286</v>
      </c>
      <c r="C8" s="6">
        <v>3423</v>
      </c>
      <c r="E8" s="6">
        <v>0</v>
      </c>
      <c r="G8" s="6">
        <v>3423</v>
      </c>
      <c r="I8" s="6">
        <v>909646</v>
      </c>
      <c r="K8" s="6">
        <v>0</v>
      </c>
      <c r="M8" s="6">
        <v>909646</v>
      </c>
    </row>
    <row r="9" spans="1:13" ht="21.75" customHeight="1" x14ac:dyDescent="0.2">
      <c r="A9" s="8" t="s">
        <v>283</v>
      </c>
      <c r="C9" s="9">
        <v>7045</v>
      </c>
      <c r="E9" s="9">
        <v>0</v>
      </c>
      <c r="G9" s="9">
        <v>7045</v>
      </c>
      <c r="I9" s="9">
        <v>158115</v>
      </c>
      <c r="K9" s="9">
        <v>0</v>
      </c>
      <c r="M9" s="9">
        <v>158115</v>
      </c>
    </row>
    <row r="10" spans="1:13" ht="21.75" customHeight="1" x14ac:dyDescent="0.2">
      <c r="A10" s="8" t="s">
        <v>276</v>
      </c>
      <c r="C10" s="9">
        <v>15190</v>
      </c>
      <c r="E10" s="9">
        <v>0</v>
      </c>
      <c r="G10" s="9">
        <v>15190</v>
      </c>
      <c r="I10" s="9">
        <v>12519073316</v>
      </c>
      <c r="K10" s="9">
        <v>0</v>
      </c>
      <c r="M10" s="9">
        <v>12519073316</v>
      </c>
    </row>
    <row r="11" spans="1:13" ht="21.75" customHeight="1" x14ac:dyDescent="0.2">
      <c r="A11" s="8" t="s">
        <v>287</v>
      </c>
      <c r="C11" s="9">
        <v>0</v>
      </c>
      <c r="E11" s="9">
        <v>0</v>
      </c>
      <c r="G11" s="9">
        <v>0</v>
      </c>
      <c r="I11" s="9">
        <v>49653</v>
      </c>
      <c r="K11" s="9">
        <v>0</v>
      </c>
      <c r="M11" s="9">
        <v>49653</v>
      </c>
    </row>
    <row r="12" spans="1:13" ht="21.75" customHeight="1" x14ac:dyDescent="0.2">
      <c r="A12" s="8" t="s">
        <v>278</v>
      </c>
      <c r="C12" s="9">
        <v>3291301</v>
      </c>
      <c r="E12" s="9">
        <v>0</v>
      </c>
      <c r="G12" s="9">
        <v>3291301</v>
      </c>
      <c r="I12" s="9">
        <v>19279721</v>
      </c>
      <c r="K12" s="9">
        <v>0</v>
      </c>
      <c r="M12" s="9">
        <v>19279721</v>
      </c>
    </row>
    <row r="13" spans="1:13" ht="21.75" customHeight="1" x14ac:dyDescent="0.2">
      <c r="A13" s="8" t="s">
        <v>285</v>
      </c>
      <c r="C13" s="9">
        <v>1637360565</v>
      </c>
      <c r="E13" s="9">
        <v>0</v>
      </c>
      <c r="G13" s="9">
        <v>1637360565</v>
      </c>
      <c r="I13" s="9">
        <v>60512263802</v>
      </c>
      <c r="K13" s="9">
        <v>8820064</v>
      </c>
      <c r="M13" s="9">
        <v>60503443738</v>
      </c>
    </row>
    <row r="14" spans="1:13" ht="21.75" customHeight="1" thickBot="1" x14ac:dyDescent="0.25">
      <c r="A14" s="15" t="s">
        <v>77</v>
      </c>
      <c r="C14" s="16">
        <v>1640677524</v>
      </c>
      <c r="E14" s="16">
        <v>0</v>
      </c>
      <c r="G14" s="16">
        <v>1640677524</v>
      </c>
      <c r="I14" s="16">
        <v>73051734253</v>
      </c>
      <c r="K14" s="16">
        <v>8820064</v>
      </c>
      <c r="M14" s="16">
        <v>73042914189</v>
      </c>
    </row>
    <row r="15" spans="1:13" ht="13.5" thickTop="1" x14ac:dyDescent="0.2"/>
  </sheetData>
  <autoFilter ref="A6:M14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6"/>
  <sheetViews>
    <sheetView rightToLeft="1" view="pageBreakPreview" zoomScaleNormal="100" zoomScaleSheetLayoutView="100" workbookViewId="0">
      <pane ySplit="7" topLeftCell="A53" activePane="bottomLeft" state="frozen"/>
      <selection pane="bottomLeft" activeCell="C56" sqref="C56"/>
    </sheetView>
  </sheetViews>
  <sheetFormatPr defaultRowHeight="12.75" x14ac:dyDescent="0.2"/>
  <cols>
    <col min="1" max="1" width="26.85546875" bestFit="1" customWidth="1"/>
    <col min="2" max="2" width="1.28515625" customWidth="1"/>
    <col min="3" max="3" width="11.28515625" bestFit="1" customWidth="1"/>
    <col min="4" max="4" width="1.28515625" customWidth="1"/>
    <col min="5" max="5" width="16.5703125" bestFit="1" customWidth="1"/>
    <col min="6" max="6" width="1.28515625" customWidth="1"/>
    <col min="7" max="7" width="16.285156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86" t="s">
        <v>258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 x14ac:dyDescent="0.2">
      <c r="A6" s="83" t="s">
        <v>128</v>
      </c>
      <c r="C6" s="83" t="s">
        <v>144</v>
      </c>
      <c r="D6" s="83"/>
      <c r="E6" s="83"/>
      <c r="F6" s="83"/>
      <c r="G6" s="83"/>
      <c r="H6" s="83"/>
      <c r="I6" s="83"/>
      <c r="K6" s="83" t="s">
        <v>145</v>
      </c>
      <c r="L6" s="83"/>
      <c r="M6" s="83"/>
      <c r="N6" s="83"/>
      <c r="O6" s="83"/>
      <c r="P6" s="83"/>
      <c r="Q6" s="83"/>
      <c r="R6" s="83"/>
    </row>
    <row r="7" spans="1:18" ht="35.25" customHeight="1" x14ac:dyDescent="0.2">
      <c r="A7" s="83"/>
      <c r="C7" s="22" t="s">
        <v>13</v>
      </c>
      <c r="D7" s="3"/>
      <c r="E7" s="22" t="s">
        <v>259</v>
      </c>
      <c r="F7" s="3"/>
      <c r="G7" s="22" t="s">
        <v>260</v>
      </c>
      <c r="H7" s="3"/>
      <c r="I7" s="22" t="s">
        <v>261</v>
      </c>
      <c r="K7" s="22" t="s">
        <v>13</v>
      </c>
      <c r="L7" s="3"/>
      <c r="M7" s="22" t="s">
        <v>259</v>
      </c>
      <c r="N7" s="3"/>
      <c r="O7" s="22" t="s">
        <v>260</v>
      </c>
      <c r="P7" s="3"/>
      <c r="Q7" s="118" t="s">
        <v>261</v>
      </c>
      <c r="R7" s="118"/>
    </row>
    <row r="8" spans="1:18" ht="21.75" customHeight="1" x14ac:dyDescent="0.2">
      <c r="A8" s="5" t="s">
        <v>67</v>
      </c>
      <c r="C8" s="71">
        <v>200000</v>
      </c>
      <c r="D8" s="53"/>
      <c r="E8" s="71">
        <v>1422915181</v>
      </c>
      <c r="F8" s="53"/>
      <c r="G8" s="71">
        <v>1335548441</v>
      </c>
      <c r="H8" s="53"/>
      <c r="I8" s="71">
        <v>87366740</v>
      </c>
      <c r="J8" s="53"/>
      <c r="K8" s="71">
        <v>200000</v>
      </c>
      <c r="L8" s="53"/>
      <c r="M8" s="71">
        <v>1422915181</v>
      </c>
      <c r="N8" s="53"/>
      <c r="O8" s="71">
        <v>1335548441</v>
      </c>
      <c r="P8" s="53"/>
      <c r="Q8" s="117">
        <v>87366740</v>
      </c>
      <c r="R8" s="117"/>
    </row>
    <row r="9" spans="1:18" ht="21.75" customHeight="1" x14ac:dyDescent="0.2">
      <c r="A9" s="8" t="s">
        <v>62</v>
      </c>
      <c r="C9" s="72">
        <v>2980000</v>
      </c>
      <c r="D9" s="53"/>
      <c r="E9" s="72">
        <v>9685509864</v>
      </c>
      <c r="F9" s="53"/>
      <c r="G9" s="72">
        <v>9337071888</v>
      </c>
      <c r="H9" s="53"/>
      <c r="I9" s="72">
        <v>348437976</v>
      </c>
      <c r="J9" s="53"/>
      <c r="K9" s="72">
        <v>2980000</v>
      </c>
      <c r="L9" s="53"/>
      <c r="M9" s="72">
        <v>9685509864</v>
      </c>
      <c r="N9" s="53"/>
      <c r="O9" s="72">
        <v>9337071888</v>
      </c>
      <c r="P9" s="53"/>
      <c r="Q9" s="114">
        <v>348437976</v>
      </c>
      <c r="R9" s="114"/>
    </row>
    <row r="10" spans="1:18" ht="21.75" customHeight="1" x14ac:dyDescent="0.2">
      <c r="A10" s="8" t="s">
        <v>68</v>
      </c>
      <c r="C10" s="72">
        <v>405000</v>
      </c>
      <c r="D10" s="53"/>
      <c r="E10" s="72">
        <v>5885661015</v>
      </c>
      <c r="F10" s="53"/>
      <c r="G10" s="72">
        <v>3776458621</v>
      </c>
      <c r="H10" s="53"/>
      <c r="I10" s="72">
        <v>2109202394</v>
      </c>
      <c r="J10" s="53"/>
      <c r="K10" s="72">
        <v>537500</v>
      </c>
      <c r="L10" s="53"/>
      <c r="M10" s="72">
        <v>11021632112</v>
      </c>
      <c r="N10" s="53"/>
      <c r="O10" s="72">
        <v>7482982833</v>
      </c>
      <c r="P10" s="53"/>
      <c r="Q10" s="114">
        <v>3538649279</v>
      </c>
      <c r="R10" s="114"/>
    </row>
    <row r="11" spans="1:18" ht="21.75" customHeight="1" x14ac:dyDescent="0.2">
      <c r="A11" s="8" t="s">
        <v>21</v>
      </c>
      <c r="C11" s="72">
        <v>2082420</v>
      </c>
      <c r="D11" s="53"/>
      <c r="E11" s="72">
        <v>17423718593</v>
      </c>
      <c r="F11" s="53"/>
      <c r="G11" s="72">
        <v>10207652218</v>
      </c>
      <c r="H11" s="53"/>
      <c r="I11" s="72">
        <v>7216066375</v>
      </c>
      <c r="J11" s="53"/>
      <c r="K11" s="72">
        <v>3730420</v>
      </c>
      <c r="L11" s="53"/>
      <c r="M11" s="72">
        <v>27679580627</v>
      </c>
      <c r="N11" s="53"/>
      <c r="O11" s="72">
        <v>18285854923</v>
      </c>
      <c r="P11" s="53"/>
      <c r="Q11" s="114">
        <v>9393725704</v>
      </c>
      <c r="R11" s="114"/>
    </row>
    <row r="12" spans="1:18" ht="21.75" customHeight="1" x14ac:dyDescent="0.2">
      <c r="A12" s="8" t="s">
        <v>22</v>
      </c>
      <c r="C12" s="72">
        <v>400000</v>
      </c>
      <c r="D12" s="53"/>
      <c r="E12" s="72">
        <v>219887034</v>
      </c>
      <c r="F12" s="53"/>
      <c r="G12" s="72">
        <v>243847879</v>
      </c>
      <c r="H12" s="53"/>
      <c r="I12" s="72">
        <v>-23960845</v>
      </c>
      <c r="J12" s="53"/>
      <c r="K12" s="72">
        <v>400000</v>
      </c>
      <c r="L12" s="53"/>
      <c r="M12" s="72">
        <v>219887034</v>
      </c>
      <c r="N12" s="53"/>
      <c r="O12" s="72">
        <v>243847879</v>
      </c>
      <c r="P12" s="53"/>
      <c r="Q12" s="114">
        <v>-23960845</v>
      </c>
      <c r="R12" s="114"/>
    </row>
    <row r="13" spans="1:18" ht="21.75" customHeight="1" x14ac:dyDescent="0.2">
      <c r="A13" s="8" t="s">
        <v>28</v>
      </c>
      <c r="C13" s="72">
        <v>8625253</v>
      </c>
      <c r="D13" s="53"/>
      <c r="E13" s="72">
        <v>45189301497</v>
      </c>
      <c r="F13" s="53"/>
      <c r="G13" s="72">
        <v>32522318120</v>
      </c>
      <c r="H13" s="53"/>
      <c r="I13" s="72">
        <v>12666983377</v>
      </c>
      <c r="J13" s="53"/>
      <c r="K13" s="72">
        <v>8625253</v>
      </c>
      <c r="L13" s="53"/>
      <c r="M13" s="72">
        <v>45189301497</v>
      </c>
      <c r="N13" s="53"/>
      <c r="O13" s="72">
        <v>32522318120</v>
      </c>
      <c r="P13" s="53"/>
      <c r="Q13" s="114">
        <v>12666983377</v>
      </c>
      <c r="R13" s="114"/>
    </row>
    <row r="14" spans="1:18" ht="21.75" customHeight="1" x14ac:dyDescent="0.2">
      <c r="A14" s="8" t="s">
        <v>19</v>
      </c>
      <c r="C14" s="72">
        <v>1675000</v>
      </c>
      <c r="D14" s="53"/>
      <c r="E14" s="72">
        <v>6714691156</v>
      </c>
      <c r="F14" s="53"/>
      <c r="G14" s="72">
        <v>7056959389</v>
      </c>
      <c r="H14" s="53"/>
      <c r="I14" s="72">
        <v>-342268233</v>
      </c>
      <c r="J14" s="53"/>
      <c r="K14" s="72">
        <v>1675000</v>
      </c>
      <c r="L14" s="53"/>
      <c r="M14" s="72">
        <v>6714691156</v>
      </c>
      <c r="N14" s="53"/>
      <c r="O14" s="72">
        <v>7056959389</v>
      </c>
      <c r="P14" s="53"/>
      <c r="Q14" s="114">
        <v>-342268233</v>
      </c>
      <c r="R14" s="114"/>
    </row>
    <row r="15" spans="1:18" ht="21.75" customHeight="1" x14ac:dyDescent="0.2">
      <c r="A15" s="8" t="s">
        <v>60</v>
      </c>
      <c r="C15" s="72">
        <v>0</v>
      </c>
      <c r="D15" s="53"/>
      <c r="E15" s="72">
        <v>0</v>
      </c>
      <c r="F15" s="53"/>
      <c r="G15" s="72">
        <v>0</v>
      </c>
      <c r="H15" s="53"/>
      <c r="I15" s="72">
        <v>0</v>
      </c>
      <c r="J15" s="53"/>
      <c r="K15" s="72">
        <v>495000</v>
      </c>
      <c r="L15" s="53"/>
      <c r="M15" s="72">
        <v>1039855756</v>
      </c>
      <c r="N15" s="53"/>
      <c r="O15" s="72">
        <v>1029870591</v>
      </c>
      <c r="P15" s="53"/>
      <c r="Q15" s="114">
        <v>9985165</v>
      </c>
      <c r="R15" s="114"/>
    </row>
    <row r="16" spans="1:18" ht="21.75" customHeight="1" x14ac:dyDescent="0.2">
      <c r="A16" s="8" t="s">
        <v>150</v>
      </c>
      <c r="C16" s="72">
        <v>0</v>
      </c>
      <c r="D16" s="53"/>
      <c r="E16" s="72">
        <v>0</v>
      </c>
      <c r="F16" s="53"/>
      <c r="G16" s="72">
        <v>0</v>
      </c>
      <c r="H16" s="53"/>
      <c r="I16" s="72">
        <v>0</v>
      </c>
      <c r="J16" s="53"/>
      <c r="K16" s="72">
        <v>13516371</v>
      </c>
      <c r="L16" s="53"/>
      <c r="M16" s="72">
        <v>40435675844</v>
      </c>
      <c r="N16" s="53"/>
      <c r="O16" s="72">
        <v>41208054333</v>
      </c>
      <c r="P16" s="53"/>
      <c r="Q16" s="114">
        <v>-772378489</v>
      </c>
      <c r="R16" s="114"/>
    </row>
    <row r="17" spans="1:18" ht="21.75" customHeight="1" x14ac:dyDescent="0.2">
      <c r="A17" s="8" t="s">
        <v>178</v>
      </c>
      <c r="C17" s="72">
        <v>0</v>
      </c>
      <c r="D17" s="53"/>
      <c r="E17" s="72">
        <v>0</v>
      </c>
      <c r="F17" s="53"/>
      <c r="G17" s="72">
        <v>0</v>
      </c>
      <c r="H17" s="53"/>
      <c r="I17" s="72">
        <v>0</v>
      </c>
      <c r="J17" s="53"/>
      <c r="K17" s="72">
        <v>3762754</v>
      </c>
      <c r="L17" s="53"/>
      <c r="M17" s="72">
        <v>129204443930</v>
      </c>
      <c r="N17" s="53"/>
      <c r="O17" s="72">
        <v>127115286728</v>
      </c>
      <c r="P17" s="53"/>
      <c r="Q17" s="114">
        <v>2089157202</v>
      </c>
      <c r="R17" s="114"/>
    </row>
    <row r="18" spans="1:18" ht="21.75" customHeight="1" x14ac:dyDescent="0.2">
      <c r="A18" s="8" t="s">
        <v>151</v>
      </c>
      <c r="C18" s="72">
        <v>0</v>
      </c>
      <c r="D18" s="53"/>
      <c r="E18" s="72">
        <v>0</v>
      </c>
      <c r="F18" s="53"/>
      <c r="G18" s="72">
        <v>0</v>
      </c>
      <c r="H18" s="53"/>
      <c r="I18" s="72">
        <v>0</v>
      </c>
      <c r="J18" s="53"/>
      <c r="K18" s="72">
        <v>1125000</v>
      </c>
      <c r="L18" s="53"/>
      <c r="M18" s="72">
        <v>10763434039</v>
      </c>
      <c r="N18" s="53"/>
      <c r="O18" s="72">
        <v>9894350920</v>
      </c>
      <c r="P18" s="53"/>
      <c r="Q18" s="114">
        <v>869083119</v>
      </c>
      <c r="R18" s="114"/>
    </row>
    <row r="19" spans="1:18" ht="21.75" customHeight="1" x14ac:dyDescent="0.2">
      <c r="A19" s="8" t="s">
        <v>64</v>
      </c>
      <c r="C19" s="72">
        <v>0</v>
      </c>
      <c r="D19" s="53"/>
      <c r="E19" s="72">
        <v>0</v>
      </c>
      <c r="F19" s="53"/>
      <c r="G19" s="72">
        <v>0</v>
      </c>
      <c r="H19" s="53"/>
      <c r="I19" s="72">
        <v>0</v>
      </c>
      <c r="J19" s="53"/>
      <c r="K19" s="72">
        <v>11100000</v>
      </c>
      <c r="L19" s="53"/>
      <c r="M19" s="72">
        <v>189805051079</v>
      </c>
      <c r="N19" s="53"/>
      <c r="O19" s="72">
        <v>60024715199</v>
      </c>
      <c r="P19" s="53"/>
      <c r="Q19" s="114">
        <v>129780335880</v>
      </c>
      <c r="R19" s="114"/>
    </row>
    <row r="20" spans="1:18" ht="21.75" customHeight="1" x14ac:dyDescent="0.2">
      <c r="A20" s="8" t="s">
        <v>152</v>
      </c>
      <c r="C20" s="72">
        <v>0</v>
      </c>
      <c r="D20" s="53"/>
      <c r="E20" s="72">
        <v>0</v>
      </c>
      <c r="F20" s="53"/>
      <c r="G20" s="72">
        <v>0</v>
      </c>
      <c r="H20" s="53"/>
      <c r="I20" s="72">
        <v>0</v>
      </c>
      <c r="J20" s="53"/>
      <c r="K20" s="72">
        <v>1025513</v>
      </c>
      <c r="L20" s="53"/>
      <c r="M20" s="72">
        <v>954501074</v>
      </c>
      <c r="N20" s="53"/>
      <c r="O20" s="72">
        <v>1564932838</v>
      </c>
      <c r="P20" s="53"/>
      <c r="Q20" s="114">
        <v>-610431764</v>
      </c>
      <c r="R20" s="114"/>
    </row>
    <row r="21" spans="1:18" ht="21.75" customHeight="1" x14ac:dyDescent="0.2">
      <c r="A21" s="8" t="s">
        <v>153</v>
      </c>
      <c r="C21" s="72">
        <v>0</v>
      </c>
      <c r="D21" s="53"/>
      <c r="E21" s="72">
        <v>0</v>
      </c>
      <c r="F21" s="53"/>
      <c r="G21" s="72">
        <v>0</v>
      </c>
      <c r="H21" s="53"/>
      <c r="I21" s="72">
        <v>0</v>
      </c>
      <c r="J21" s="53"/>
      <c r="K21" s="72">
        <v>5752297</v>
      </c>
      <c r="L21" s="53"/>
      <c r="M21" s="72">
        <v>12315667877</v>
      </c>
      <c r="N21" s="53"/>
      <c r="O21" s="72">
        <v>12315667877</v>
      </c>
      <c r="P21" s="53"/>
      <c r="Q21" s="114">
        <v>0</v>
      </c>
      <c r="R21" s="114"/>
    </row>
    <row r="22" spans="1:18" ht="21.75" customHeight="1" x14ac:dyDescent="0.2">
      <c r="A22" s="8" t="s">
        <v>154</v>
      </c>
      <c r="C22" s="72">
        <v>0</v>
      </c>
      <c r="D22" s="53"/>
      <c r="E22" s="72">
        <v>0</v>
      </c>
      <c r="F22" s="53"/>
      <c r="G22" s="72">
        <v>0</v>
      </c>
      <c r="H22" s="53"/>
      <c r="I22" s="72">
        <v>0</v>
      </c>
      <c r="J22" s="53"/>
      <c r="K22" s="72">
        <v>163178963</v>
      </c>
      <c r="L22" s="53"/>
      <c r="M22" s="72">
        <v>82815532524</v>
      </c>
      <c r="N22" s="53"/>
      <c r="O22" s="72">
        <v>62287890497</v>
      </c>
      <c r="P22" s="53"/>
      <c r="Q22" s="114">
        <v>20527642027</v>
      </c>
      <c r="R22" s="114"/>
    </row>
    <row r="23" spans="1:18" ht="21.75" customHeight="1" x14ac:dyDescent="0.2">
      <c r="A23" s="8" t="s">
        <v>179</v>
      </c>
      <c r="C23" s="72">
        <v>0</v>
      </c>
      <c r="D23" s="53"/>
      <c r="E23" s="72">
        <v>0</v>
      </c>
      <c r="F23" s="53"/>
      <c r="G23" s="72">
        <v>0</v>
      </c>
      <c r="H23" s="53"/>
      <c r="I23" s="72">
        <v>0</v>
      </c>
      <c r="J23" s="53"/>
      <c r="K23" s="72">
        <v>1526000</v>
      </c>
      <c r="L23" s="53"/>
      <c r="M23" s="72">
        <v>30059614786</v>
      </c>
      <c r="N23" s="53"/>
      <c r="O23" s="72">
        <v>29299149851</v>
      </c>
      <c r="P23" s="53"/>
      <c r="Q23" s="114">
        <v>760464935</v>
      </c>
      <c r="R23" s="114"/>
    </row>
    <row r="24" spans="1:18" ht="21.75" customHeight="1" x14ac:dyDescent="0.2">
      <c r="A24" s="8" t="s">
        <v>155</v>
      </c>
      <c r="C24" s="72">
        <v>0</v>
      </c>
      <c r="D24" s="53"/>
      <c r="E24" s="72">
        <v>0</v>
      </c>
      <c r="F24" s="53"/>
      <c r="G24" s="72">
        <v>0</v>
      </c>
      <c r="H24" s="53"/>
      <c r="I24" s="72">
        <v>0</v>
      </c>
      <c r="J24" s="53"/>
      <c r="K24" s="72">
        <v>750000</v>
      </c>
      <c r="L24" s="53"/>
      <c r="M24" s="72">
        <v>6063762026</v>
      </c>
      <c r="N24" s="53"/>
      <c r="O24" s="72">
        <v>6271538220</v>
      </c>
      <c r="P24" s="53"/>
      <c r="Q24" s="114">
        <v>-207776194</v>
      </c>
      <c r="R24" s="114"/>
    </row>
    <row r="25" spans="1:18" ht="21.75" customHeight="1" x14ac:dyDescent="0.2">
      <c r="A25" s="8" t="s">
        <v>180</v>
      </c>
      <c r="C25" s="72">
        <v>0</v>
      </c>
      <c r="D25" s="53"/>
      <c r="E25" s="72">
        <v>0</v>
      </c>
      <c r="F25" s="53"/>
      <c r="G25" s="72">
        <v>0</v>
      </c>
      <c r="H25" s="53"/>
      <c r="I25" s="72">
        <v>0</v>
      </c>
      <c r="J25" s="53"/>
      <c r="K25" s="72">
        <v>42328</v>
      </c>
      <c r="L25" s="53"/>
      <c r="M25" s="72">
        <v>31956875376</v>
      </c>
      <c r="N25" s="53"/>
      <c r="O25" s="72">
        <v>23763637222</v>
      </c>
      <c r="P25" s="53"/>
      <c r="Q25" s="114">
        <v>8193238154</v>
      </c>
      <c r="R25" s="114"/>
    </row>
    <row r="26" spans="1:18" ht="21.75" customHeight="1" x14ac:dyDescent="0.2">
      <c r="A26" s="8" t="s">
        <v>156</v>
      </c>
      <c r="C26" s="72">
        <v>0</v>
      </c>
      <c r="D26" s="53"/>
      <c r="E26" s="72">
        <v>0</v>
      </c>
      <c r="F26" s="53"/>
      <c r="G26" s="72">
        <v>0</v>
      </c>
      <c r="H26" s="53"/>
      <c r="I26" s="72">
        <v>0</v>
      </c>
      <c r="J26" s="53"/>
      <c r="K26" s="72">
        <v>515000</v>
      </c>
      <c r="L26" s="53"/>
      <c r="M26" s="72">
        <v>9139717010</v>
      </c>
      <c r="N26" s="53"/>
      <c r="O26" s="72">
        <v>8519967390</v>
      </c>
      <c r="P26" s="53"/>
      <c r="Q26" s="114">
        <v>619749620</v>
      </c>
      <c r="R26" s="114"/>
    </row>
    <row r="27" spans="1:18" ht="21.75" customHeight="1" x14ac:dyDescent="0.2">
      <c r="A27" s="8" t="s">
        <v>157</v>
      </c>
      <c r="C27" s="72">
        <v>0</v>
      </c>
      <c r="D27" s="53"/>
      <c r="E27" s="72">
        <v>0</v>
      </c>
      <c r="F27" s="53"/>
      <c r="G27" s="72">
        <v>0</v>
      </c>
      <c r="H27" s="53"/>
      <c r="I27" s="72">
        <v>0</v>
      </c>
      <c r="J27" s="53"/>
      <c r="K27" s="72">
        <v>1031111</v>
      </c>
      <c r="L27" s="53"/>
      <c r="M27" s="72">
        <v>12008318706</v>
      </c>
      <c r="N27" s="53"/>
      <c r="O27" s="72">
        <v>12008318706</v>
      </c>
      <c r="P27" s="53"/>
      <c r="Q27" s="114">
        <v>0</v>
      </c>
      <c r="R27" s="114"/>
    </row>
    <row r="28" spans="1:18" ht="21.75" customHeight="1" x14ac:dyDescent="0.2">
      <c r="A28" s="8" t="s">
        <v>158</v>
      </c>
      <c r="C28" s="72">
        <v>0</v>
      </c>
      <c r="D28" s="53"/>
      <c r="E28" s="72">
        <v>0</v>
      </c>
      <c r="F28" s="53"/>
      <c r="G28" s="72">
        <v>0</v>
      </c>
      <c r="H28" s="53"/>
      <c r="I28" s="72">
        <v>0</v>
      </c>
      <c r="J28" s="53"/>
      <c r="K28" s="72">
        <v>550000</v>
      </c>
      <c r="L28" s="53"/>
      <c r="M28" s="72">
        <v>914774520</v>
      </c>
      <c r="N28" s="53"/>
      <c r="O28" s="72">
        <v>878044365</v>
      </c>
      <c r="P28" s="53"/>
      <c r="Q28" s="114">
        <v>36730155</v>
      </c>
      <c r="R28" s="114"/>
    </row>
    <row r="29" spans="1:18" ht="21.75" customHeight="1" x14ac:dyDescent="0.2">
      <c r="A29" s="8" t="s">
        <v>159</v>
      </c>
      <c r="C29" s="72">
        <v>0</v>
      </c>
      <c r="D29" s="53"/>
      <c r="E29" s="72">
        <v>0</v>
      </c>
      <c r="F29" s="53"/>
      <c r="G29" s="72">
        <v>0</v>
      </c>
      <c r="H29" s="53"/>
      <c r="I29" s="72">
        <v>0</v>
      </c>
      <c r="J29" s="53"/>
      <c r="K29" s="72">
        <v>2818259</v>
      </c>
      <c r="L29" s="53"/>
      <c r="M29" s="72">
        <v>16479297260</v>
      </c>
      <c r="N29" s="53"/>
      <c r="O29" s="72">
        <v>16584822924</v>
      </c>
      <c r="P29" s="53"/>
      <c r="Q29" s="114">
        <v>-105525664</v>
      </c>
      <c r="R29" s="114"/>
    </row>
    <row r="30" spans="1:18" ht="21.75" customHeight="1" x14ac:dyDescent="0.2">
      <c r="A30" s="8" t="s">
        <v>160</v>
      </c>
      <c r="C30" s="72">
        <v>0</v>
      </c>
      <c r="D30" s="53"/>
      <c r="E30" s="72">
        <v>0</v>
      </c>
      <c r="F30" s="53"/>
      <c r="G30" s="72">
        <v>0</v>
      </c>
      <c r="H30" s="53"/>
      <c r="I30" s="72">
        <v>0</v>
      </c>
      <c r="J30" s="53"/>
      <c r="K30" s="72">
        <v>1999999</v>
      </c>
      <c r="L30" s="53"/>
      <c r="M30" s="72">
        <v>9791059196</v>
      </c>
      <c r="N30" s="53"/>
      <c r="O30" s="72">
        <v>8638290180</v>
      </c>
      <c r="P30" s="53"/>
      <c r="Q30" s="114">
        <v>1152769016</v>
      </c>
      <c r="R30" s="114"/>
    </row>
    <row r="31" spans="1:18" ht="21.75" customHeight="1" x14ac:dyDescent="0.2">
      <c r="A31" s="8" t="s">
        <v>41</v>
      </c>
      <c r="C31" s="72">
        <v>0</v>
      </c>
      <c r="D31" s="53"/>
      <c r="E31" s="72">
        <v>0</v>
      </c>
      <c r="F31" s="53"/>
      <c r="G31" s="72">
        <v>0</v>
      </c>
      <c r="H31" s="53"/>
      <c r="I31" s="72">
        <v>0</v>
      </c>
      <c r="J31" s="53"/>
      <c r="K31" s="72">
        <v>1460</v>
      </c>
      <c r="L31" s="53"/>
      <c r="M31" s="72">
        <v>37116065</v>
      </c>
      <c r="N31" s="53"/>
      <c r="O31" s="72">
        <v>33611977</v>
      </c>
      <c r="P31" s="53"/>
      <c r="Q31" s="114">
        <v>3504088</v>
      </c>
      <c r="R31" s="114"/>
    </row>
    <row r="32" spans="1:18" ht="21.75" customHeight="1" x14ac:dyDescent="0.2">
      <c r="A32" s="8" t="s">
        <v>161</v>
      </c>
      <c r="C32" s="72">
        <v>0</v>
      </c>
      <c r="D32" s="53"/>
      <c r="E32" s="72">
        <v>0</v>
      </c>
      <c r="F32" s="53"/>
      <c r="G32" s="72">
        <v>0</v>
      </c>
      <c r="H32" s="53"/>
      <c r="I32" s="72">
        <v>0</v>
      </c>
      <c r="J32" s="53"/>
      <c r="K32" s="72">
        <v>7728267</v>
      </c>
      <c r="L32" s="53"/>
      <c r="M32" s="72">
        <v>17911053400</v>
      </c>
      <c r="N32" s="53"/>
      <c r="O32" s="72">
        <v>12600987143</v>
      </c>
      <c r="P32" s="53"/>
      <c r="Q32" s="114">
        <v>5310066257</v>
      </c>
      <c r="R32" s="114"/>
    </row>
    <row r="33" spans="1:18" ht="21.75" customHeight="1" x14ac:dyDescent="0.2">
      <c r="A33" s="8" t="s">
        <v>162</v>
      </c>
      <c r="C33" s="72">
        <v>0</v>
      </c>
      <c r="D33" s="53"/>
      <c r="E33" s="72">
        <v>0</v>
      </c>
      <c r="F33" s="53"/>
      <c r="G33" s="72">
        <v>0</v>
      </c>
      <c r="H33" s="53"/>
      <c r="I33" s="72">
        <v>0</v>
      </c>
      <c r="J33" s="53"/>
      <c r="K33" s="72">
        <v>1684797</v>
      </c>
      <c r="L33" s="53"/>
      <c r="M33" s="72">
        <v>3713776591</v>
      </c>
      <c r="N33" s="53"/>
      <c r="O33" s="72">
        <v>3310626105</v>
      </c>
      <c r="P33" s="53"/>
      <c r="Q33" s="114">
        <v>403150486</v>
      </c>
      <c r="R33" s="114"/>
    </row>
    <row r="34" spans="1:18" ht="21.75" customHeight="1" x14ac:dyDescent="0.2">
      <c r="A34" s="8" t="s">
        <v>163</v>
      </c>
      <c r="C34" s="72">
        <v>0</v>
      </c>
      <c r="D34" s="53"/>
      <c r="E34" s="72">
        <v>0</v>
      </c>
      <c r="F34" s="53"/>
      <c r="G34" s="72">
        <v>0</v>
      </c>
      <c r="H34" s="53"/>
      <c r="I34" s="72">
        <v>0</v>
      </c>
      <c r="J34" s="53"/>
      <c r="K34" s="72">
        <v>9808539</v>
      </c>
      <c r="L34" s="53"/>
      <c r="M34" s="72">
        <v>20088877832</v>
      </c>
      <c r="N34" s="53"/>
      <c r="O34" s="72">
        <v>13747451455</v>
      </c>
      <c r="P34" s="53"/>
      <c r="Q34" s="114">
        <v>6341426377</v>
      </c>
      <c r="R34" s="114"/>
    </row>
    <row r="35" spans="1:18" ht="21.75" customHeight="1" x14ac:dyDescent="0.2">
      <c r="A35" s="8" t="s">
        <v>164</v>
      </c>
      <c r="C35" s="72">
        <v>0</v>
      </c>
      <c r="D35" s="53"/>
      <c r="E35" s="72">
        <v>0</v>
      </c>
      <c r="F35" s="53"/>
      <c r="G35" s="72">
        <v>0</v>
      </c>
      <c r="H35" s="53"/>
      <c r="I35" s="72">
        <v>0</v>
      </c>
      <c r="J35" s="53"/>
      <c r="K35" s="72">
        <v>20403138</v>
      </c>
      <c r="L35" s="53"/>
      <c r="M35" s="72">
        <v>177706271494</v>
      </c>
      <c r="N35" s="53"/>
      <c r="O35" s="72">
        <v>114389009814</v>
      </c>
      <c r="P35" s="53"/>
      <c r="Q35" s="114">
        <v>63317261680</v>
      </c>
      <c r="R35" s="114"/>
    </row>
    <row r="36" spans="1:18" ht="21.75" customHeight="1" x14ac:dyDescent="0.2">
      <c r="A36" s="8" t="s">
        <v>165</v>
      </c>
      <c r="C36" s="72">
        <v>0</v>
      </c>
      <c r="D36" s="53"/>
      <c r="E36" s="72">
        <v>0</v>
      </c>
      <c r="F36" s="53"/>
      <c r="G36" s="72">
        <v>0</v>
      </c>
      <c r="H36" s="53"/>
      <c r="I36" s="72">
        <v>0</v>
      </c>
      <c r="J36" s="53"/>
      <c r="K36" s="72">
        <v>139559</v>
      </c>
      <c r="L36" s="53"/>
      <c r="M36" s="72">
        <v>6767788360</v>
      </c>
      <c r="N36" s="53"/>
      <c r="O36" s="72">
        <v>5902902949</v>
      </c>
      <c r="P36" s="53"/>
      <c r="Q36" s="114">
        <v>864885411</v>
      </c>
      <c r="R36" s="114"/>
    </row>
    <row r="37" spans="1:18" ht="21.75" customHeight="1" x14ac:dyDescent="0.2">
      <c r="A37" s="8" t="s">
        <v>34</v>
      </c>
      <c r="C37" s="72">
        <v>0</v>
      </c>
      <c r="D37" s="53"/>
      <c r="E37" s="72">
        <v>0</v>
      </c>
      <c r="F37" s="53"/>
      <c r="G37" s="72">
        <v>0</v>
      </c>
      <c r="H37" s="53"/>
      <c r="I37" s="72">
        <v>0</v>
      </c>
      <c r="J37" s="53"/>
      <c r="K37" s="72">
        <v>1876240</v>
      </c>
      <c r="L37" s="53"/>
      <c r="M37" s="72">
        <v>13447381371</v>
      </c>
      <c r="N37" s="53"/>
      <c r="O37" s="72">
        <v>12029742599</v>
      </c>
      <c r="P37" s="53"/>
      <c r="Q37" s="114">
        <v>1417638772</v>
      </c>
      <c r="R37" s="114"/>
    </row>
    <row r="38" spans="1:18" ht="21.75" customHeight="1" x14ac:dyDescent="0.2">
      <c r="A38" s="8" t="s">
        <v>181</v>
      </c>
      <c r="C38" s="72">
        <v>0</v>
      </c>
      <c r="D38" s="53"/>
      <c r="E38" s="72">
        <v>0</v>
      </c>
      <c r="F38" s="53"/>
      <c r="G38" s="72">
        <v>0</v>
      </c>
      <c r="H38" s="53"/>
      <c r="I38" s="72">
        <v>0</v>
      </c>
      <c r="J38" s="53"/>
      <c r="K38" s="72">
        <v>100000</v>
      </c>
      <c r="L38" s="53"/>
      <c r="M38" s="72">
        <v>23316584828</v>
      </c>
      <c r="N38" s="53"/>
      <c r="O38" s="72">
        <v>15141997500</v>
      </c>
      <c r="P38" s="53"/>
      <c r="Q38" s="114">
        <v>8174587328</v>
      </c>
      <c r="R38" s="114"/>
    </row>
    <row r="39" spans="1:18" ht="21.75" customHeight="1" x14ac:dyDescent="0.2">
      <c r="A39" s="8" t="s">
        <v>182</v>
      </c>
      <c r="C39" s="72">
        <v>0</v>
      </c>
      <c r="D39" s="53"/>
      <c r="E39" s="72">
        <v>0</v>
      </c>
      <c r="F39" s="53"/>
      <c r="G39" s="72">
        <v>0</v>
      </c>
      <c r="H39" s="53"/>
      <c r="I39" s="72">
        <v>0</v>
      </c>
      <c r="J39" s="53"/>
      <c r="K39" s="72">
        <v>770000</v>
      </c>
      <c r="L39" s="53"/>
      <c r="M39" s="72">
        <v>27606704900</v>
      </c>
      <c r="N39" s="53"/>
      <c r="O39" s="72">
        <v>20525100288</v>
      </c>
      <c r="P39" s="53"/>
      <c r="Q39" s="114">
        <v>7081604612</v>
      </c>
      <c r="R39" s="114"/>
    </row>
    <row r="40" spans="1:18" ht="21.75" customHeight="1" x14ac:dyDescent="0.2">
      <c r="A40" s="8" t="s">
        <v>26</v>
      </c>
      <c r="C40" s="72">
        <v>0</v>
      </c>
      <c r="D40" s="53"/>
      <c r="E40" s="72">
        <v>0</v>
      </c>
      <c r="F40" s="53"/>
      <c r="G40" s="72">
        <v>0</v>
      </c>
      <c r="H40" s="53"/>
      <c r="I40" s="72">
        <v>0</v>
      </c>
      <c r="J40" s="53"/>
      <c r="K40" s="72">
        <v>1</v>
      </c>
      <c r="L40" s="53"/>
      <c r="M40" s="72">
        <v>1</v>
      </c>
      <c r="N40" s="53"/>
      <c r="O40" s="72">
        <v>8488</v>
      </c>
      <c r="P40" s="53"/>
      <c r="Q40" s="114">
        <v>-8487</v>
      </c>
      <c r="R40" s="114"/>
    </row>
    <row r="41" spans="1:18" ht="21.75" customHeight="1" x14ac:dyDescent="0.2">
      <c r="A41" s="8" t="s">
        <v>166</v>
      </c>
      <c r="C41" s="72">
        <v>0</v>
      </c>
      <c r="D41" s="53"/>
      <c r="E41" s="72">
        <v>0</v>
      </c>
      <c r="F41" s="53"/>
      <c r="G41" s="72">
        <v>0</v>
      </c>
      <c r="H41" s="53"/>
      <c r="I41" s="72">
        <v>0</v>
      </c>
      <c r="J41" s="53"/>
      <c r="K41" s="72">
        <v>2553864</v>
      </c>
      <c r="L41" s="53"/>
      <c r="M41" s="72">
        <v>2505340584</v>
      </c>
      <c r="N41" s="53"/>
      <c r="O41" s="72">
        <v>2505340584</v>
      </c>
      <c r="P41" s="53"/>
      <c r="Q41" s="114">
        <v>0</v>
      </c>
      <c r="R41" s="114"/>
    </row>
    <row r="42" spans="1:18" ht="21.75" customHeight="1" x14ac:dyDescent="0.2">
      <c r="A42" s="8" t="s">
        <v>167</v>
      </c>
      <c r="C42" s="72">
        <v>0</v>
      </c>
      <c r="D42" s="53"/>
      <c r="E42" s="72">
        <v>0</v>
      </c>
      <c r="F42" s="53"/>
      <c r="G42" s="72">
        <v>0</v>
      </c>
      <c r="H42" s="53"/>
      <c r="I42" s="72">
        <v>0</v>
      </c>
      <c r="J42" s="53"/>
      <c r="K42" s="72">
        <v>1500000</v>
      </c>
      <c r="L42" s="53"/>
      <c r="M42" s="72">
        <v>4684212215</v>
      </c>
      <c r="N42" s="53"/>
      <c r="O42" s="72">
        <v>4616368200</v>
      </c>
      <c r="P42" s="53"/>
      <c r="Q42" s="114">
        <v>67844015</v>
      </c>
      <c r="R42" s="114"/>
    </row>
    <row r="43" spans="1:18" ht="21.75" customHeight="1" x14ac:dyDescent="0.2">
      <c r="A43" s="8" t="s">
        <v>168</v>
      </c>
      <c r="C43" s="72">
        <v>0</v>
      </c>
      <c r="D43" s="53"/>
      <c r="E43" s="72">
        <v>0</v>
      </c>
      <c r="F43" s="53"/>
      <c r="G43" s="72">
        <v>0</v>
      </c>
      <c r="H43" s="53"/>
      <c r="I43" s="72">
        <v>0</v>
      </c>
      <c r="J43" s="53"/>
      <c r="K43" s="72">
        <v>8393958</v>
      </c>
      <c r="L43" s="53"/>
      <c r="M43" s="72">
        <v>51227721978</v>
      </c>
      <c r="N43" s="53"/>
      <c r="O43" s="72">
        <v>49479805957</v>
      </c>
      <c r="P43" s="53"/>
      <c r="Q43" s="114">
        <v>1747916021</v>
      </c>
      <c r="R43" s="114"/>
    </row>
    <row r="44" spans="1:18" ht="21.75" customHeight="1" x14ac:dyDescent="0.2">
      <c r="A44" s="8" t="s">
        <v>169</v>
      </c>
      <c r="C44" s="72">
        <v>0</v>
      </c>
      <c r="D44" s="53"/>
      <c r="E44" s="72">
        <v>0</v>
      </c>
      <c r="F44" s="53"/>
      <c r="G44" s="72">
        <v>0</v>
      </c>
      <c r="H44" s="53"/>
      <c r="I44" s="72">
        <v>0</v>
      </c>
      <c r="J44" s="53"/>
      <c r="K44" s="72">
        <v>3750000</v>
      </c>
      <c r="L44" s="53"/>
      <c r="M44" s="72">
        <v>12147527090</v>
      </c>
      <c r="N44" s="53"/>
      <c r="O44" s="72">
        <v>12182082750</v>
      </c>
      <c r="P44" s="53"/>
      <c r="Q44" s="114">
        <v>-34555660</v>
      </c>
      <c r="R44" s="114"/>
    </row>
    <row r="45" spans="1:18" ht="21.75" customHeight="1" x14ac:dyDescent="0.2">
      <c r="A45" s="8" t="s">
        <v>170</v>
      </c>
      <c r="C45" s="72">
        <v>0</v>
      </c>
      <c r="D45" s="53"/>
      <c r="E45" s="72">
        <v>0</v>
      </c>
      <c r="F45" s="53"/>
      <c r="G45" s="72">
        <v>0</v>
      </c>
      <c r="H45" s="53"/>
      <c r="I45" s="72">
        <v>0</v>
      </c>
      <c r="J45" s="53"/>
      <c r="K45" s="72">
        <v>1167400</v>
      </c>
      <c r="L45" s="53"/>
      <c r="M45" s="72">
        <v>2536722026</v>
      </c>
      <c r="N45" s="53"/>
      <c r="O45" s="72">
        <v>2534431470</v>
      </c>
      <c r="P45" s="53"/>
      <c r="Q45" s="114">
        <v>2290556</v>
      </c>
      <c r="R45" s="114"/>
    </row>
    <row r="46" spans="1:18" ht="21.75" customHeight="1" x14ac:dyDescent="0.2">
      <c r="A46" s="8" t="s">
        <v>183</v>
      </c>
      <c r="C46" s="72">
        <v>0</v>
      </c>
      <c r="D46" s="53"/>
      <c r="E46" s="72">
        <v>0</v>
      </c>
      <c r="F46" s="53"/>
      <c r="G46" s="72">
        <v>0</v>
      </c>
      <c r="H46" s="53"/>
      <c r="I46" s="72">
        <v>0</v>
      </c>
      <c r="J46" s="53"/>
      <c r="K46" s="72">
        <v>536000</v>
      </c>
      <c r="L46" s="53"/>
      <c r="M46" s="72">
        <v>42016919161</v>
      </c>
      <c r="N46" s="53"/>
      <c r="O46" s="72">
        <v>31489686976</v>
      </c>
      <c r="P46" s="53"/>
      <c r="Q46" s="114">
        <v>10527232185</v>
      </c>
      <c r="R46" s="114"/>
    </row>
    <row r="47" spans="1:18" ht="21.75" customHeight="1" x14ac:dyDescent="0.2">
      <c r="A47" s="8" t="s">
        <v>184</v>
      </c>
      <c r="C47" s="72">
        <v>0</v>
      </c>
      <c r="D47" s="53"/>
      <c r="E47" s="72">
        <v>0</v>
      </c>
      <c r="F47" s="53"/>
      <c r="G47" s="72">
        <v>0</v>
      </c>
      <c r="H47" s="53"/>
      <c r="I47" s="72">
        <v>0</v>
      </c>
      <c r="J47" s="53"/>
      <c r="K47" s="72">
        <v>49750</v>
      </c>
      <c r="L47" s="53"/>
      <c r="M47" s="72">
        <v>14458237969</v>
      </c>
      <c r="N47" s="53"/>
      <c r="O47" s="72">
        <v>10717750497</v>
      </c>
      <c r="P47" s="53"/>
      <c r="Q47" s="114">
        <v>3740487472</v>
      </c>
      <c r="R47" s="114"/>
    </row>
    <row r="48" spans="1:18" ht="21.75" customHeight="1" x14ac:dyDescent="0.2">
      <c r="A48" s="8" t="s">
        <v>171</v>
      </c>
      <c r="C48" s="72">
        <v>0</v>
      </c>
      <c r="D48" s="53"/>
      <c r="E48" s="72">
        <v>0</v>
      </c>
      <c r="F48" s="53"/>
      <c r="G48" s="72">
        <v>0</v>
      </c>
      <c r="H48" s="53"/>
      <c r="I48" s="72">
        <v>0</v>
      </c>
      <c r="J48" s="53"/>
      <c r="K48" s="72">
        <v>3636831</v>
      </c>
      <c r="L48" s="53"/>
      <c r="M48" s="72">
        <v>2039803036</v>
      </c>
      <c r="N48" s="53"/>
      <c r="O48" s="72">
        <v>5960766009</v>
      </c>
      <c r="P48" s="53"/>
      <c r="Q48" s="114">
        <v>-3920962973</v>
      </c>
      <c r="R48" s="114"/>
    </row>
    <row r="49" spans="1:18" ht="21.75" customHeight="1" x14ac:dyDescent="0.2">
      <c r="A49" s="8" t="s">
        <v>172</v>
      </c>
      <c r="C49" s="72">
        <v>0</v>
      </c>
      <c r="D49" s="53"/>
      <c r="E49" s="72">
        <v>0</v>
      </c>
      <c r="F49" s="53"/>
      <c r="G49" s="72">
        <v>0</v>
      </c>
      <c r="H49" s="53"/>
      <c r="I49" s="72">
        <v>0</v>
      </c>
      <c r="J49" s="53"/>
      <c r="K49" s="72">
        <v>3464528</v>
      </c>
      <c r="L49" s="53"/>
      <c r="M49" s="72">
        <v>5944195746</v>
      </c>
      <c r="N49" s="53"/>
      <c r="O49" s="72">
        <v>5920088266</v>
      </c>
      <c r="P49" s="53"/>
      <c r="Q49" s="114">
        <v>24107480</v>
      </c>
      <c r="R49" s="114"/>
    </row>
    <row r="50" spans="1:18" ht="21.75" customHeight="1" x14ac:dyDescent="0.2">
      <c r="A50" s="8" t="s">
        <v>185</v>
      </c>
      <c r="C50" s="72">
        <v>0</v>
      </c>
      <c r="D50" s="53"/>
      <c r="E50" s="72">
        <v>0</v>
      </c>
      <c r="F50" s="53"/>
      <c r="G50" s="72">
        <v>0</v>
      </c>
      <c r="H50" s="53"/>
      <c r="I50" s="72">
        <v>0</v>
      </c>
      <c r="J50" s="53"/>
      <c r="K50" s="72">
        <v>10000</v>
      </c>
      <c r="L50" s="53"/>
      <c r="M50" s="72">
        <v>196066895</v>
      </c>
      <c r="N50" s="53"/>
      <c r="O50" s="72">
        <v>193323995</v>
      </c>
      <c r="P50" s="53"/>
      <c r="Q50" s="114">
        <v>2742900</v>
      </c>
      <c r="R50" s="114"/>
    </row>
    <row r="51" spans="1:18" ht="21.75" customHeight="1" x14ac:dyDescent="0.2">
      <c r="A51" s="8" t="s">
        <v>173</v>
      </c>
      <c r="C51" s="72">
        <v>0</v>
      </c>
      <c r="D51" s="53"/>
      <c r="E51" s="72">
        <v>0</v>
      </c>
      <c r="F51" s="53"/>
      <c r="G51" s="72">
        <v>0</v>
      </c>
      <c r="H51" s="53"/>
      <c r="I51" s="72">
        <v>0</v>
      </c>
      <c r="J51" s="53"/>
      <c r="K51" s="72">
        <v>377049</v>
      </c>
      <c r="L51" s="53"/>
      <c r="M51" s="72">
        <v>14988129188</v>
      </c>
      <c r="N51" s="53"/>
      <c r="O51" s="72">
        <v>11622720367</v>
      </c>
      <c r="P51" s="53"/>
      <c r="Q51" s="114">
        <v>3365408821</v>
      </c>
      <c r="R51" s="114"/>
    </row>
    <row r="52" spans="1:18" ht="21.75" customHeight="1" x14ac:dyDescent="0.2">
      <c r="A52" s="8" t="s">
        <v>39</v>
      </c>
      <c r="C52" s="72">
        <v>0</v>
      </c>
      <c r="D52" s="53"/>
      <c r="E52" s="72">
        <v>0</v>
      </c>
      <c r="F52" s="53"/>
      <c r="G52" s="72">
        <v>0</v>
      </c>
      <c r="H52" s="53"/>
      <c r="I52" s="72">
        <v>0</v>
      </c>
      <c r="J52" s="53"/>
      <c r="K52" s="72">
        <v>1684797</v>
      </c>
      <c r="L52" s="53"/>
      <c r="M52" s="72">
        <v>6135408818</v>
      </c>
      <c r="N52" s="53"/>
      <c r="O52" s="72">
        <v>3312246514</v>
      </c>
      <c r="P52" s="53"/>
      <c r="Q52" s="114">
        <v>2823162304</v>
      </c>
      <c r="R52" s="114"/>
    </row>
    <row r="53" spans="1:18" ht="21.75" customHeight="1" x14ac:dyDescent="0.2">
      <c r="A53" s="8" t="s">
        <v>32</v>
      </c>
      <c r="C53" s="72">
        <v>0</v>
      </c>
      <c r="D53" s="53"/>
      <c r="E53" s="72">
        <v>0</v>
      </c>
      <c r="F53" s="53"/>
      <c r="G53" s="72">
        <v>0</v>
      </c>
      <c r="H53" s="53"/>
      <c r="I53" s="72">
        <v>0</v>
      </c>
      <c r="J53" s="53"/>
      <c r="K53" s="72">
        <v>1</v>
      </c>
      <c r="L53" s="53"/>
      <c r="M53" s="72">
        <v>1</v>
      </c>
      <c r="N53" s="53"/>
      <c r="O53" s="72">
        <v>2192</v>
      </c>
      <c r="P53" s="53"/>
      <c r="Q53" s="114">
        <v>-2191</v>
      </c>
      <c r="R53" s="114"/>
    </row>
    <row r="54" spans="1:18" ht="21.75" customHeight="1" x14ac:dyDescent="0.2">
      <c r="A54" s="8" t="s">
        <v>174</v>
      </c>
      <c r="C54" s="72">
        <v>0</v>
      </c>
      <c r="D54" s="53"/>
      <c r="E54" s="72">
        <v>0</v>
      </c>
      <c r="F54" s="53"/>
      <c r="G54" s="72">
        <v>0</v>
      </c>
      <c r="H54" s="53"/>
      <c r="I54" s="72">
        <v>0</v>
      </c>
      <c r="J54" s="53"/>
      <c r="K54" s="72">
        <v>3250000</v>
      </c>
      <c r="L54" s="53"/>
      <c r="M54" s="72">
        <v>3273825011</v>
      </c>
      <c r="N54" s="53"/>
      <c r="O54" s="72">
        <v>3534344775</v>
      </c>
      <c r="P54" s="53"/>
      <c r="Q54" s="114">
        <v>-260519764</v>
      </c>
      <c r="R54" s="114"/>
    </row>
    <row r="55" spans="1:18" ht="21.75" customHeight="1" x14ac:dyDescent="0.2">
      <c r="A55" s="11" t="s">
        <v>190</v>
      </c>
      <c r="C55" s="74">
        <v>0</v>
      </c>
      <c r="D55" s="53"/>
      <c r="E55" s="73">
        <v>0</v>
      </c>
      <c r="F55" s="53"/>
      <c r="G55" s="73">
        <v>0</v>
      </c>
      <c r="H55" s="53"/>
      <c r="I55" s="73">
        <v>0</v>
      </c>
      <c r="J55" s="53"/>
      <c r="K55" s="74">
        <v>85000</v>
      </c>
      <c r="L55" s="53"/>
      <c r="M55" s="73">
        <v>84954531250</v>
      </c>
      <c r="N55" s="53"/>
      <c r="O55" s="73">
        <v>84984593750</v>
      </c>
      <c r="P55" s="53"/>
      <c r="Q55" s="115">
        <v>-30062500</v>
      </c>
      <c r="R55" s="115"/>
    </row>
    <row r="56" spans="1:18" ht="21.75" customHeight="1" x14ac:dyDescent="0.2">
      <c r="A56" s="15" t="s">
        <v>77</v>
      </c>
      <c r="C56" s="74"/>
      <c r="D56" s="53"/>
      <c r="E56" s="54">
        <v>86541684340</v>
      </c>
      <c r="F56" s="53"/>
      <c r="G56" s="54">
        <v>64479856556</v>
      </c>
      <c r="H56" s="53"/>
      <c r="I56" s="54">
        <v>22061827784</v>
      </c>
      <c r="J56" s="53"/>
      <c r="K56" s="74"/>
      <c r="L56" s="53"/>
      <c r="M56" s="54">
        <v>1223385294284</v>
      </c>
      <c r="N56" s="53"/>
      <c r="O56" s="54">
        <v>924404111934</v>
      </c>
      <c r="P56" s="53"/>
      <c r="Q56" s="116">
        <v>298981182350</v>
      </c>
      <c r="R56" s="116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3"/>
  <sheetViews>
    <sheetView rightToLeft="1" view="pageBreakPreview" zoomScaleNormal="100" zoomScaleSheetLayoutView="100" workbookViewId="0">
      <pane ySplit="8" topLeftCell="A9" activePane="bottomLeft" state="frozen"/>
      <selection pane="bottomLeft" activeCell="V75" sqref="V7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8.28515625" bestFit="1" customWidth="1"/>
    <col min="9" max="9" width="1.28515625" customWidth="1"/>
    <col min="10" max="10" width="18.42578125" bestFit="1" customWidth="1"/>
    <col min="11" max="11" width="1.28515625" customWidth="1"/>
    <col min="12" max="12" width="12.28515625" bestFit="1" customWidth="1"/>
    <col min="13" max="13" width="1.28515625" customWidth="1"/>
    <col min="14" max="14" width="16.42578125" bestFit="1" customWidth="1"/>
    <col min="15" max="15" width="1.28515625" customWidth="1"/>
    <col min="16" max="16" width="11.5703125" bestFit="1" customWidth="1"/>
    <col min="17" max="17" width="1.28515625" customWidth="1"/>
    <col min="18" max="18" width="15.7109375" bestFit="1" customWidth="1"/>
    <col min="19" max="19" width="1.28515625" customWidth="1"/>
    <col min="20" max="20" width="12.85546875" bestFit="1" customWidth="1"/>
    <col min="21" max="21" width="1.28515625" customWidth="1"/>
    <col min="22" max="22" width="16.28515625" bestFit="1" customWidth="1"/>
    <col min="23" max="23" width="1.28515625" customWidth="1"/>
    <col min="24" max="24" width="18.42578125" bestFit="1" customWidth="1"/>
    <col min="25" max="25" width="1.28515625" customWidth="1"/>
    <col min="26" max="26" width="18.285156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2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4.45" customHeight="1" x14ac:dyDescent="0.2">
      <c r="A4" s="1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28" ht="14.45" customHeight="1" x14ac:dyDescent="0.2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ht="14.45" customHeight="1" x14ac:dyDescent="0.2">
      <c r="F6" s="83" t="s">
        <v>7</v>
      </c>
      <c r="G6" s="83"/>
      <c r="H6" s="83"/>
      <c r="I6" s="83"/>
      <c r="J6" s="83"/>
      <c r="L6" s="83" t="s">
        <v>8</v>
      </c>
      <c r="M6" s="83"/>
      <c r="N6" s="83"/>
      <c r="O6" s="83"/>
      <c r="P6" s="83"/>
      <c r="Q6" s="83"/>
      <c r="R6" s="83"/>
      <c r="T6" s="83" t="s">
        <v>9</v>
      </c>
      <c r="U6" s="83"/>
      <c r="V6" s="83"/>
      <c r="W6" s="83"/>
      <c r="X6" s="83"/>
      <c r="Y6" s="83"/>
      <c r="Z6" s="83"/>
      <c r="AA6" s="83"/>
      <c r="AB6" s="83"/>
    </row>
    <row r="7" spans="1:28" ht="14.45" customHeight="1" x14ac:dyDescent="0.2">
      <c r="F7" s="3"/>
      <c r="G7" s="3"/>
      <c r="H7" s="3"/>
      <c r="I7" s="3"/>
      <c r="J7" s="3"/>
      <c r="L7" s="82" t="s">
        <v>10</v>
      </c>
      <c r="M7" s="82"/>
      <c r="N7" s="82"/>
      <c r="O7" s="3"/>
      <c r="P7" s="82" t="s">
        <v>11</v>
      </c>
      <c r="Q7" s="82"/>
      <c r="R7" s="8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83" t="s">
        <v>12</v>
      </c>
      <c r="B8" s="83"/>
      <c r="C8" s="83"/>
      <c r="E8" s="83" t="s">
        <v>13</v>
      </c>
      <c r="F8" s="8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4" t="s">
        <v>19</v>
      </c>
      <c r="B9" s="84"/>
      <c r="C9" s="84"/>
      <c r="E9" s="85">
        <v>1675000</v>
      </c>
      <c r="F9" s="85"/>
      <c r="G9" s="25"/>
      <c r="H9" s="26">
        <v>7056959389</v>
      </c>
      <c r="I9" s="25"/>
      <c r="J9" s="26">
        <v>6548485865</v>
      </c>
      <c r="K9" s="25"/>
      <c r="L9" s="26">
        <v>0</v>
      </c>
      <c r="M9" s="25"/>
      <c r="N9" s="26">
        <v>0</v>
      </c>
      <c r="O9" s="25"/>
      <c r="P9" s="26">
        <v>-1675000</v>
      </c>
      <c r="Q9" s="25"/>
      <c r="R9" s="26">
        <v>6714691156</v>
      </c>
      <c r="S9" s="25"/>
      <c r="T9" s="26">
        <v>0</v>
      </c>
      <c r="U9" s="25"/>
      <c r="V9" s="26">
        <v>0</v>
      </c>
      <c r="W9" s="25"/>
      <c r="X9" s="26">
        <v>0</v>
      </c>
      <c r="Y9" s="25"/>
      <c r="Z9" s="26">
        <v>0</v>
      </c>
      <c r="AB9" s="7">
        <v>0</v>
      </c>
    </row>
    <row r="10" spans="1:28" ht="21.75" customHeight="1" x14ac:dyDescent="0.2">
      <c r="A10" s="78" t="s">
        <v>20</v>
      </c>
      <c r="B10" s="78"/>
      <c r="C10" s="78"/>
      <c r="E10" s="79">
        <v>19986764</v>
      </c>
      <c r="F10" s="79"/>
      <c r="G10" s="25"/>
      <c r="H10" s="27">
        <v>39603305903</v>
      </c>
      <c r="I10" s="25"/>
      <c r="J10" s="27">
        <v>55272526217.898399</v>
      </c>
      <c r="K10" s="25"/>
      <c r="L10" s="27">
        <v>0</v>
      </c>
      <c r="M10" s="25"/>
      <c r="N10" s="27">
        <v>0</v>
      </c>
      <c r="O10" s="25"/>
      <c r="P10" s="27">
        <v>0</v>
      </c>
      <c r="Q10" s="25"/>
      <c r="R10" s="27">
        <v>0</v>
      </c>
      <c r="S10" s="25"/>
      <c r="T10" s="27">
        <v>19986764</v>
      </c>
      <c r="U10" s="25"/>
      <c r="V10" s="27">
        <v>3110</v>
      </c>
      <c r="W10" s="25"/>
      <c r="X10" s="27">
        <v>39603305903</v>
      </c>
      <c r="Y10" s="25"/>
      <c r="Z10" s="27">
        <v>61678348237.410797</v>
      </c>
      <c r="AB10" s="10">
        <v>1.32</v>
      </c>
    </row>
    <row r="11" spans="1:28" ht="21.75" customHeight="1" x14ac:dyDescent="0.2">
      <c r="A11" s="78" t="s">
        <v>21</v>
      </c>
      <c r="B11" s="78"/>
      <c r="C11" s="78"/>
      <c r="E11" s="79">
        <v>2082420</v>
      </c>
      <c r="F11" s="79"/>
      <c r="G11" s="25"/>
      <c r="H11" s="27">
        <v>10787797129</v>
      </c>
      <c r="I11" s="25"/>
      <c r="J11" s="27">
        <v>13079823915.222</v>
      </c>
      <c r="K11" s="25"/>
      <c r="L11" s="27">
        <v>0</v>
      </c>
      <c r="M11" s="25"/>
      <c r="N11" s="27">
        <v>0</v>
      </c>
      <c r="O11" s="25"/>
      <c r="P11" s="27">
        <v>-2082420</v>
      </c>
      <c r="Q11" s="25"/>
      <c r="R11" s="27">
        <v>17423718593</v>
      </c>
      <c r="S11" s="25"/>
      <c r="T11" s="27">
        <v>0</v>
      </c>
      <c r="U11" s="25"/>
      <c r="V11" s="27">
        <v>0</v>
      </c>
      <c r="W11" s="25"/>
      <c r="X11" s="27">
        <v>0</v>
      </c>
      <c r="Y11" s="25"/>
      <c r="Z11" s="27">
        <v>0</v>
      </c>
      <c r="AB11" s="10">
        <v>0</v>
      </c>
    </row>
    <row r="12" spans="1:28" ht="21.75" customHeight="1" x14ac:dyDescent="0.2">
      <c r="A12" s="78" t="s">
        <v>22</v>
      </c>
      <c r="B12" s="78"/>
      <c r="C12" s="78"/>
      <c r="E12" s="79">
        <v>400000</v>
      </c>
      <c r="F12" s="79"/>
      <c r="G12" s="25"/>
      <c r="H12" s="27">
        <v>243847879</v>
      </c>
      <c r="I12" s="25"/>
      <c r="J12" s="27">
        <v>209567424</v>
      </c>
      <c r="K12" s="25"/>
      <c r="L12" s="27">
        <v>0</v>
      </c>
      <c r="M12" s="25"/>
      <c r="N12" s="27">
        <v>0</v>
      </c>
      <c r="O12" s="25"/>
      <c r="P12" s="27">
        <v>-400000</v>
      </c>
      <c r="Q12" s="25"/>
      <c r="R12" s="27">
        <v>219887034</v>
      </c>
      <c r="S12" s="25"/>
      <c r="T12" s="27">
        <v>0</v>
      </c>
      <c r="U12" s="25"/>
      <c r="V12" s="27">
        <v>0</v>
      </c>
      <c r="W12" s="25"/>
      <c r="X12" s="27">
        <v>0</v>
      </c>
      <c r="Y12" s="25"/>
      <c r="Z12" s="27">
        <v>0</v>
      </c>
      <c r="AB12" s="10">
        <v>0</v>
      </c>
    </row>
    <row r="13" spans="1:28" ht="21.75" customHeight="1" x14ac:dyDescent="0.2">
      <c r="A13" s="78" t="s">
        <v>23</v>
      </c>
      <c r="B13" s="78"/>
      <c r="C13" s="78"/>
      <c r="E13" s="79">
        <v>173198732</v>
      </c>
      <c r="F13" s="79"/>
      <c r="G13" s="25"/>
      <c r="H13" s="27">
        <v>129520543901</v>
      </c>
      <c r="I13" s="25"/>
      <c r="J13" s="27">
        <v>192139374686.23401</v>
      </c>
      <c r="K13" s="25"/>
      <c r="L13" s="27">
        <v>0</v>
      </c>
      <c r="M13" s="25"/>
      <c r="N13" s="27">
        <v>0</v>
      </c>
      <c r="O13" s="25"/>
      <c r="P13" s="27">
        <v>0</v>
      </c>
      <c r="Q13" s="25"/>
      <c r="R13" s="27">
        <v>0</v>
      </c>
      <c r="S13" s="25"/>
      <c r="T13" s="27">
        <v>173198732</v>
      </c>
      <c r="U13" s="25"/>
      <c r="V13" s="27">
        <v>1369</v>
      </c>
      <c r="W13" s="25"/>
      <c r="X13" s="27">
        <v>129520543901</v>
      </c>
      <c r="Y13" s="25"/>
      <c r="Z13" s="27">
        <v>235276211042.44501</v>
      </c>
      <c r="AB13" s="10">
        <v>5.0199999999999996</v>
      </c>
    </row>
    <row r="14" spans="1:28" ht="21.75" customHeight="1" x14ac:dyDescent="0.2">
      <c r="A14" s="78" t="s">
        <v>24</v>
      </c>
      <c r="B14" s="78"/>
      <c r="C14" s="78"/>
      <c r="E14" s="79">
        <v>30354405</v>
      </c>
      <c r="F14" s="79"/>
      <c r="G14" s="25"/>
      <c r="H14" s="27">
        <v>43526419771</v>
      </c>
      <c r="I14" s="25"/>
      <c r="J14" s="27">
        <v>53613182499.843002</v>
      </c>
      <c r="K14" s="25"/>
      <c r="L14" s="27">
        <v>0</v>
      </c>
      <c r="M14" s="25"/>
      <c r="N14" s="27">
        <v>0</v>
      </c>
      <c r="O14" s="25"/>
      <c r="P14" s="27">
        <v>0</v>
      </c>
      <c r="Q14" s="25"/>
      <c r="R14" s="27">
        <v>0</v>
      </c>
      <c r="S14" s="25"/>
      <c r="T14" s="27">
        <v>30354405</v>
      </c>
      <c r="U14" s="25"/>
      <c r="V14" s="27">
        <v>2085</v>
      </c>
      <c r="W14" s="25"/>
      <c r="X14" s="27">
        <v>43526419771</v>
      </c>
      <c r="Y14" s="25"/>
      <c r="Z14" s="27">
        <v>62799710961.894798</v>
      </c>
      <c r="AB14" s="10">
        <v>1.34</v>
      </c>
    </row>
    <row r="15" spans="1:28" ht="21.75" customHeight="1" x14ac:dyDescent="0.2">
      <c r="A15" s="78" t="s">
        <v>25</v>
      </c>
      <c r="B15" s="78"/>
      <c r="C15" s="78"/>
      <c r="E15" s="79">
        <v>750000</v>
      </c>
      <c r="F15" s="79"/>
      <c r="G15" s="25"/>
      <c r="H15" s="27">
        <v>20393778956</v>
      </c>
      <c r="I15" s="25"/>
      <c r="J15" s="27">
        <v>30088107075</v>
      </c>
      <c r="K15" s="25"/>
      <c r="L15" s="27">
        <v>0</v>
      </c>
      <c r="M15" s="25"/>
      <c r="N15" s="27">
        <v>0</v>
      </c>
      <c r="O15" s="25"/>
      <c r="P15" s="27">
        <v>0</v>
      </c>
      <c r="Q15" s="25"/>
      <c r="R15" s="27">
        <v>0</v>
      </c>
      <c r="S15" s="25"/>
      <c r="T15" s="27">
        <v>750000</v>
      </c>
      <c r="U15" s="25"/>
      <c r="V15" s="27">
        <v>49720</v>
      </c>
      <c r="W15" s="25"/>
      <c r="X15" s="27">
        <v>20393778956</v>
      </c>
      <c r="Y15" s="25"/>
      <c r="Z15" s="27">
        <v>37001748300</v>
      </c>
      <c r="AB15" s="10">
        <v>0.79</v>
      </c>
    </row>
    <row r="16" spans="1:28" ht="21.75" customHeight="1" x14ac:dyDescent="0.2">
      <c r="A16" s="78" t="s">
        <v>26</v>
      </c>
      <c r="B16" s="78"/>
      <c r="C16" s="78"/>
      <c r="E16" s="79">
        <v>13419598</v>
      </c>
      <c r="F16" s="79"/>
      <c r="G16" s="25"/>
      <c r="H16" s="27">
        <v>113908714762</v>
      </c>
      <c r="I16" s="25"/>
      <c r="J16" s="27">
        <v>125435443660.27299</v>
      </c>
      <c r="K16" s="25"/>
      <c r="L16" s="27">
        <v>0</v>
      </c>
      <c r="M16" s="25"/>
      <c r="N16" s="27">
        <v>0</v>
      </c>
      <c r="O16" s="25"/>
      <c r="P16" s="27">
        <v>0</v>
      </c>
      <c r="Q16" s="25"/>
      <c r="R16" s="27">
        <v>0</v>
      </c>
      <c r="S16" s="25"/>
      <c r="T16" s="27">
        <v>13419598</v>
      </c>
      <c r="U16" s="25"/>
      <c r="V16" s="27">
        <v>11300</v>
      </c>
      <c r="W16" s="25"/>
      <c r="X16" s="27">
        <v>113908714762</v>
      </c>
      <c r="Y16" s="25"/>
      <c r="Z16" s="27">
        <v>150469268934.298</v>
      </c>
      <c r="AB16" s="10">
        <v>3.21</v>
      </c>
    </row>
    <row r="17" spans="1:28" ht="21.75" customHeight="1" x14ac:dyDescent="0.2">
      <c r="A17" s="78" t="s">
        <v>27</v>
      </c>
      <c r="B17" s="78"/>
      <c r="C17" s="78"/>
      <c r="E17" s="79">
        <v>16946712</v>
      </c>
      <c r="F17" s="79"/>
      <c r="G17" s="25"/>
      <c r="H17" s="27">
        <v>155320553668</v>
      </c>
      <c r="I17" s="25"/>
      <c r="J17" s="27">
        <v>186318110191.939</v>
      </c>
      <c r="K17" s="25"/>
      <c r="L17" s="27">
        <v>0</v>
      </c>
      <c r="M17" s="25"/>
      <c r="N17" s="27">
        <v>0</v>
      </c>
      <c r="O17" s="25"/>
      <c r="P17" s="27">
        <v>0</v>
      </c>
      <c r="Q17" s="25"/>
      <c r="R17" s="27">
        <v>0</v>
      </c>
      <c r="S17" s="25"/>
      <c r="T17" s="27">
        <v>16946712</v>
      </c>
      <c r="U17" s="25"/>
      <c r="V17" s="27">
        <v>12050</v>
      </c>
      <c r="W17" s="25"/>
      <c r="X17" s="27">
        <v>155320553668</v>
      </c>
      <c r="Y17" s="25"/>
      <c r="Z17" s="27">
        <v>202629352690.69199</v>
      </c>
      <c r="AB17" s="10">
        <v>4.32</v>
      </c>
    </row>
    <row r="18" spans="1:28" ht="21.75" customHeight="1" x14ac:dyDescent="0.2">
      <c r="A18" s="78" t="s">
        <v>28</v>
      </c>
      <c r="B18" s="78"/>
      <c r="C18" s="78"/>
      <c r="E18" s="79">
        <v>18625253</v>
      </c>
      <c r="F18" s="79"/>
      <c r="G18" s="25"/>
      <c r="H18" s="27">
        <v>70228283005</v>
      </c>
      <c r="I18" s="25"/>
      <c r="J18" s="27">
        <v>87970891820.915604</v>
      </c>
      <c r="K18" s="25"/>
      <c r="L18" s="27">
        <v>0</v>
      </c>
      <c r="M18" s="25"/>
      <c r="N18" s="27">
        <v>0</v>
      </c>
      <c r="O18" s="25"/>
      <c r="P18" s="27">
        <v>-8625253</v>
      </c>
      <c r="Q18" s="25"/>
      <c r="R18" s="27">
        <v>45189301497</v>
      </c>
      <c r="S18" s="25"/>
      <c r="T18" s="27">
        <v>10000000</v>
      </c>
      <c r="U18" s="25"/>
      <c r="V18" s="27">
        <v>5470</v>
      </c>
      <c r="W18" s="25"/>
      <c r="X18" s="27">
        <v>37705948473</v>
      </c>
      <c r="Y18" s="25"/>
      <c r="Z18" s="27">
        <v>54277169000</v>
      </c>
      <c r="AB18" s="10">
        <v>1.1599999999999999</v>
      </c>
    </row>
    <row r="19" spans="1:28" ht="21.75" customHeight="1" x14ac:dyDescent="0.2">
      <c r="A19" s="78" t="s">
        <v>29</v>
      </c>
      <c r="B19" s="78"/>
      <c r="C19" s="78"/>
      <c r="E19" s="79">
        <v>3272861</v>
      </c>
      <c r="F19" s="79"/>
      <c r="G19" s="25"/>
      <c r="H19" s="27">
        <v>28408150072</v>
      </c>
      <c r="I19" s="25"/>
      <c r="J19" s="27">
        <v>35125628260.827499</v>
      </c>
      <c r="K19" s="25"/>
      <c r="L19" s="27">
        <v>1200000</v>
      </c>
      <c r="M19" s="25"/>
      <c r="N19" s="27">
        <v>16700038380</v>
      </c>
      <c r="O19" s="25"/>
      <c r="P19" s="27">
        <v>0</v>
      </c>
      <c r="Q19" s="25"/>
      <c r="R19" s="27">
        <v>0</v>
      </c>
      <c r="S19" s="25"/>
      <c r="T19" s="27">
        <v>4472861</v>
      </c>
      <c r="U19" s="25"/>
      <c r="V19" s="27">
        <v>12400</v>
      </c>
      <c r="W19" s="25"/>
      <c r="X19" s="27">
        <v>45108188452</v>
      </c>
      <c r="Y19" s="25"/>
      <c r="Z19" s="27">
        <v>55034743727.428001</v>
      </c>
      <c r="AB19" s="10">
        <v>1.17</v>
      </c>
    </row>
    <row r="20" spans="1:28" ht="21.75" customHeight="1" x14ac:dyDescent="0.2">
      <c r="A20" s="78" t="s">
        <v>30</v>
      </c>
      <c r="B20" s="78"/>
      <c r="C20" s="78"/>
      <c r="E20" s="79">
        <v>920000</v>
      </c>
      <c r="F20" s="79"/>
      <c r="G20" s="25"/>
      <c r="H20" s="27">
        <v>59954374631</v>
      </c>
      <c r="I20" s="25"/>
      <c r="J20" s="27">
        <v>40596147148</v>
      </c>
      <c r="K20" s="25"/>
      <c r="L20" s="27">
        <v>0</v>
      </c>
      <c r="M20" s="25"/>
      <c r="N20" s="27">
        <v>0</v>
      </c>
      <c r="O20" s="25"/>
      <c r="P20" s="27">
        <v>0</v>
      </c>
      <c r="Q20" s="25"/>
      <c r="R20" s="27">
        <v>0</v>
      </c>
      <c r="S20" s="25"/>
      <c r="T20" s="27">
        <v>920000</v>
      </c>
      <c r="U20" s="25"/>
      <c r="V20" s="27">
        <v>47800</v>
      </c>
      <c r="W20" s="25"/>
      <c r="X20" s="27">
        <v>59954374631</v>
      </c>
      <c r="Y20" s="25"/>
      <c r="Z20" s="27">
        <v>43636065520</v>
      </c>
      <c r="AB20" s="10">
        <v>0.93</v>
      </c>
    </row>
    <row r="21" spans="1:28" ht="21.75" customHeight="1" x14ac:dyDescent="0.2">
      <c r="A21" s="78" t="s">
        <v>31</v>
      </c>
      <c r="B21" s="78"/>
      <c r="C21" s="78"/>
      <c r="E21" s="79">
        <v>1138232</v>
      </c>
      <c r="F21" s="79"/>
      <c r="G21" s="25"/>
      <c r="H21" s="27">
        <v>39897700002</v>
      </c>
      <c r="I21" s="25"/>
      <c r="J21" s="27">
        <v>29229738116.6432</v>
      </c>
      <c r="K21" s="25"/>
      <c r="L21" s="27">
        <v>900000</v>
      </c>
      <c r="M21" s="25"/>
      <c r="N21" s="27">
        <v>31087597108</v>
      </c>
      <c r="O21" s="25"/>
      <c r="P21" s="27">
        <v>0</v>
      </c>
      <c r="Q21" s="25"/>
      <c r="R21" s="27">
        <v>0</v>
      </c>
      <c r="S21" s="25"/>
      <c r="T21" s="27">
        <v>2038232</v>
      </c>
      <c r="U21" s="25"/>
      <c r="V21" s="27">
        <v>38140</v>
      </c>
      <c r="W21" s="25"/>
      <c r="X21" s="27">
        <v>70985297110</v>
      </c>
      <c r="Y21" s="25"/>
      <c r="Z21" s="27">
        <v>77137252437.649597</v>
      </c>
      <c r="AB21" s="10">
        <v>1.64</v>
      </c>
    </row>
    <row r="22" spans="1:28" ht="21.75" customHeight="1" x14ac:dyDescent="0.2">
      <c r="A22" s="78" t="s">
        <v>32</v>
      </c>
      <c r="B22" s="78"/>
      <c r="C22" s="78"/>
      <c r="E22" s="79">
        <v>11000989</v>
      </c>
      <c r="F22" s="79"/>
      <c r="G22" s="25"/>
      <c r="H22" s="27">
        <v>34582966186</v>
      </c>
      <c r="I22" s="25"/>
      <c r="J22" s="27">
        <v>20554736401.5215</v>
      </c>
      <c r="K22" s="25"/>
      <c r="L22" s="27">
        <v>0</v>
      </c>
      <c r="M22" s="25"/>
      <c r="N22" s="27">
        <v>0</v>
      </c>
      <c r="O22" s="25"/>
      <c r="P22" s="27">
        <v>0</v>
      </c>
      <c r="Q22" s="25"/>
      <c r="R22" s="27">
        <v>0</v>
      </c>
      <c r="S22" s="25"/>
      <c r="T22" s="27">
        <v>11000989</v>
      </c>
      <c r="U22" s="25"/>
      <c r="V22" s="27">
        <v>2319</v>
      </c>
      <c r="W22" s="25"/>
      <c r="X22" s="27">
        <v>34582966186</v>
      </c>
      <c r="Y22" s="25"/>
      <c r="Z22" s="27">
        <v>25314091192.314602</v>
      </c>
      <c r="AB22" s="10">
        <v>0.54</v>
      </c>
    </row>
    <row r="23" spans="1:28" ht="21.75" customHeight="1" x14ac:dyDescent="0.2">
      <c r="A23" s="78" t="s">
        <v>33</v>
      </c>
      <c r="B23" s="78"/>
      <c r="C23" s="78"/>
      <c r="E23" s="79">
        <v>6114304</v>
      </c>
      <c r="F23" s="79"/>
      <c r="G23" s="25"/>
      <c r="H23" s="27">
        <v>89816982451</v>
      </c>
      <c r="I23" s="25"/>
      <c r="J23" s="27">
        <v>63521913302.937599</v>
      </c>
      <c r="K23" s="25"/>
      <c r="L23" s="27">
        <v>0</v>
      </c>
      <c r="M23" s="25"/>
      <c r="N23" s="27">
        <v>0</v>
      </c>
      <c r="O23" s="25"/>
      <c r="P23" s="27">
        <v>0</v>
      </c>
      <c r="Q23" s="25"/>
      <c r="R23" s="27">
        <v>0</v>
      </c>
      <c r="S23" s="25"/>
      <c r="T23" s="27">
        <v>6114304</v>
      </c>
      <c r="U23" s="25"/>
      <c r="V23" s="27">
        <v>10490</v>
      </c>
      <c r="W23" s="25"/>
      <c r="X23" s="27">
        <v>89816982451</v>
      </c>
      <c r="Y23" s="25"/>
      <c r="Z23" s="27">
        <v>63643254111.5392</v>
      </c>
      <c r="AB23" s="10">
        <v>1.36</v>
      </c>
    </row>
    <row r="24" spans="1:28" ht="21.75" customHeight="1" x14ac:dyDescent="0.2">
      <c r="A24" s="78" t="s">
        <v>34</v>
      </c>
      <c r="B24" s="78"/>
      <c r="C24" s="78"/>
      <c r="E24" s="79">
        <v>6600000</v>
      </c>
      <c r="F24" s="79"/>
      <c r="G24" s="25"/>
      <c r="H24" s="27">
        <v>95908908293</v>
      </c>
      <c r="I24" s="25"/>
      <c r="J24" s="27">
        <v>117554226900</v>
      </c>
      <c r="K24" s="25"/>
      <c r="L24" s="27">
        <v>0</v>
      </c>
      <c r="M24" s="25"/>
      <c r="N24" s="27">
        <v>0</v>
      </c>
      <c r="O24" s="25"/>
      <c r="P24" s="27">
        <v>0</v>
      </c>
      <c r="Q24" s="25"/>
      <c r="R24" s="27">
        <v>0</v>
      </c>
      <c r="S24" s="25"/>
      <c r="T24" s="27">
        <v>6600000</v>
      </c>
      <c r="U24" s="25"/>
      <c r="V24" s="27">
        <v>19600</v>
      </c>
      <c r="W24" s="25"/>
      <c r="X24" s="27">
        <v>95908908293</v>
      </c>
      <c r="Y24" s="25"/>
      <c r="Z24" s="27">
        <v>128360047200</v>
      </c>
      <c r="AB24" s="10">
        <v>2.74</v>
      </c>
    </row>
    <row r="25" spans="1:28" ht="21.75" customHeight="1" x14ac:dyDescent="0.2">
      <c r="A25" s="78" t="s">
        <v>35</v>
      </c>
      <c r="B25" s="78"/>
      <c r="C25" s="78"/>
      <c r="E25" s="79">
        <v>1040000</v>
      </c>
      <c r="F25" s="79"/>
      <c r="G25" s="25"/>
      <c r="H25" s="27">
        <v>59839143918</v>
      </c>
      <c r="I25" s="25"/>
      <c r="J25" s="27">
        <v>49647634088</v>
      </c>
      <c r="K25" s="25"/>
      <c r="L25" s="27">
        <v>624000</v>
      </c>
      <c r="M25" s="25"/>
      <c r="N25" s="27">
        <v>0</v>
      </c>
      <c r="O25" s="25"/>
      <c r="P25" s="27">
        <v>0</v>
      </c>
      <c r="Q25" s="25"/>
      <c r="R25" s="27">
        <v>0</v>
      </c>
      <c r="S25" s="25"/>
      <c r="T25" s="27">
        <v>1664000</v>
      </c>
      <c r="U25" s="25"/>
      <c r="V25" s="27">
        <v>34390</v>
      </c>
      <c r="W25" s="25"/>
      <c r="X25" s="27">
        <v>59839143918</v>
      </c>
      <c r="Y25" s="25"/>
      <c r="Z25" s="27">
        <v>56782611059.199997</v>
      </c>
      <c r="AB25" s="10">
        <v>1.21</v>
      </c>
    </row>
    <row r="26" spans="1:28" ht="21.75" customHeight="1" x14ac:dyDescent="0.2">
      <c r="A26" s="78" t="s">
        <v>36</v>
      </c>
      <c r="B26" s="78"/>
      <c r="C26" s="78"/>
      <c r="E26" s="79">
        <v>562000</v>
      </c>
      <c r="F26" s="79"/>
      <c r="G26" s="25"/>
      <c r="H26" s="27">
        <v>49880769262</v>
      </c>
      <c r="I26" s="25"/>
      <c r="J26" s="27">
        <v>34245638993.400002</v>
      </c>
      <c r="K26" s="25"/>
      <c r="L26" s="27">
        <v>0</v>
      </c>
      <c r="M26" s="25"/>
      <c r="N26" s="27">
        <v>0</v>
      </c>
      <c r="O26" s="25"/>
      <c r="P26" s="27">
        <v>0</v>
      </c>
      <c r="Q26" s="25"/>
      <c r="R26" s="27">
        <v>0</v>
      </c>
      <c r="S26" s="25"/>
      <c r="T26" s="27">
        <v>562000</v>
      </c>
      <c r="U26" s="25"/>
      <c r="V26" s="27">
        <v>61270</v>
      </c>
      <c r="W26" s="25"/>
      <c r="X26" s="27">
        <v>49880769262</v>
      </c>
      <c r="Y26" s="25"/>
      <c r="Z26" s="27">
        <v>34167567189.799999</v>
      </c>
      <c r="AB26" s="10">
        <v>0.73</v>
      </c>
    </row>
    <row r="27" spans="1:28" ht="21.75" customHeight="1" x14ac:dyDescent="0.2">
      <c r="A27" s="78" t="s">
        <v>37</v>
      </c>
      <c r="B27" s="78"/>
      <c r="C27" s="78"/>
      <c r="E27" s="79">
        <v>2787044</v>
      </c>
      <c r="F27" s="79"/>
      <c r="G27" s="25"/>
      <c r="H27" s="27">
        <v>22246104047</v>
      </c>
      <c r="I27" s="25"/>
      <c r="J27" s="27">
        <v>35204816907.972397</v>
      </c>
      <c r="K27" s="25"/>
      <c r="L27" s="27">
        <v>0</v>
      </c>
      <c r="M27" s="25"/>
      <c r="N27" s="27">
        <v>0</v>
      </c>
      <c r="O27" s="25"/>
      <c r="P27" s="27">
        <v>0</v>
      </c>
      <c r="Q27" s="25"/>
      <c r="R27" s="27">
        <v>0</v>
      </c>
      <c r="S27" s="25"/>
      <c r="T27" s="27">
        <v>2787044</v>
      </c>
      <c r="U27" s="25"/>
      <c r="V27" s="27">
        <v>12730</v>
      </c>
      <c r="W27" s="25"/>
      <c r="X27" s="27">
        <v>22246104047</v>
      </c>
      <c r="Y27" s="25"/>
      <c r="Z27" s="27">
        <v>35204816907.972397</v>
      </c>
      <c r="AB27" s="10">
        <v>0.75</v>
      </c>
    </row>
    <row r="28" spans="1:28" ht="21.75" customHeight="1" x14ac:dyDescent="0.2">
      <c r="A28" s="78" t="s">
        <v>38</v>
      </c>
      <c r="B28" s="78"/>
      <c r="C28" s="78"/>
      <c r="E28" s="79">
        <v>26296215</v>
      </c>
      <c r="F28" s="79"/>
      <c r="G28" s="25"/>
      <c r="H28" s="27">
        <v>82605620214</v>
      </c>
      <c r="I28" s="25"/>
      <c r="J28" s="27">
        <v>56752155936.258797</v>
      </c>
      <c r="K28" s="25"/>
      <c r="L28" s="27">
        <v>0</v>
      </c>
      <c r="M28" s="25"/>
      <c r="N28" s="27">
        <v>0</v>
      </c>
      <c r="O28" s="25"/>
      <c r="P28" s="27">
        <v>0</v>
      </c>
      <c r="Q28" s="25"/>
      <c r="R28" s="27">
        <v>0</v>
      </c>
      <c r="S28" s="25"/>
      <c r="T28" s="27">
        <v>26296215</v>
      </c>
      <c r="U28" s="25"/>
      <c r="V28" s="27">
        <v>2543</v>
      </c>
      <c r="W28" s="25"/>
      <c r="X28" s="27">
        <v>82605620214</v>
      </c>
      <c r="Y28" s="25"/>
      <c r="Z28" s="27">
        <v>66354359791.2211</v>
      </c>
      <c r="AB28" s="10">
        <v>1.41</v>
      </c>
    </row>
    <row r="29" spans="1:28" ht="21.75" customHeight="1" x14ac:dyDescent="0.2">
      <c r="A29" s="78" t="s">
        <v>39</v>
      </c>
      <c r="B29" s="78"/>
      <c r="C29" s="78"/>
      <c r="E29" s="79">
        <v>3743756</v>
      </c>
      <c r="F29" s="79"/>
      <c r="G29" s="25"/>
      <c r="H29" s="27">
        <v>11101240122</v>
      </c>
      <c r="I29" s="25"/>
      <c r="J29" s="27">
        <v>20431492213.66</v>
      </c>
      <c r="K29" s="25"/>
      <c r="L29" s="27">
        <v>13050000</v>
      </c>
      <c r="M29" s="25"/>
      <c r="N29" s="27">
        <v>68438575880</v>
      </c>
      <c r="O29" s="25"/>
      <c r="P29" s="27">
        <v>0</v>
      </c>
      <c r="Q29" s="25"/>
      <c r="R29" s="27">
        <v>0</v>
      </c>
      <c r="S29" s="25"/>
      <c r="T29" s="27">
        <v>16793756</v>
      </c>
      <c r="U29" s="25"/>
      <c r="V29" s="27">
        <v>5100</v>
      </c>
      <c r="W29" s="25"/>
      <c r="X29" s="27">
        <v>79539816002</v>
      </c>
      <c r="Y29" s="25"/>
      <c r="Z29" s="27">
        <v>84986095357.212006</v>
      </c>
      <c r="AB29" s="10">
        <v>1.81</v>
      </c>
    </row>
    <row r="30" spans="1:28" ht="21.75" customHeight="1" x14ac:dyDescent="0.2">
      <c r="A30" s="78" t="s">
        <v>40</v>
      </c>
      <c r="B30" s="78"/>
      <c r="C30" s="78"/>
      <c r="E30" s="79">
        <v>3497910</v>
      </c>
      <c r="F30" s="79"/>
      <c r="G30" s="25"/>
      <c r="H30" s="27">
        <v>30936858983</v>
      </c>
      <c r="I30" s="25"/>
      <c r="J30" s="27">
        <v>46405547351.709</v>
      </c>
      <c r="K30" s="25"/>
      <c r="L30" s="27">
        <v>0</v>
      </c>
      <c r="M30" s="25"/>
      <c r="N30" s="27">
        <v>0</v>
      </c>
      <c r="O30" s="25"/>
      <c r="P30" s="27">
        <v>0</v>
      </c>
      <c r="Q30" s="25"/>
      <c r="R30" s="27">
        <v>0</v>
      </c>
      <c r="S30" s="25"/>
      <c r="T30" s="27">
        <v>3497910</v>
      </c>
      <c r="U30" s="25"/>
      <c r="V30" s="27">
        <v>22460</v>
      </c>
      <c r="W30" s="25"/>
      <c r="X30" s="27">
        <v>30936858983</v>
      </c>
      <c r="Y30" s="25"/>
      <c r="Z30" s="27">
        <v>77955766157.022003</v>
      </c>
      <c r="AB30" s="10">
        <v>1.66</v>
      </c>
    </row>
    <row r="31" spans="1:28" ht="21.75" customHeight="1" x14ac:dyDescent="0.2">
      <c r="A31" s="78" t="s">
        <v>41</v>
      </c>
      <c r="B31" s="78"/>
      <c r="C31" s="78"/>
      <c r="E31" s="79">
        <v>1211806</v>
      </c>
      <c r="F31" s="79"/>
      <c r="G31" s="25"/>
      <c r="H31" s="27">
        <v>27898079158</v>
      </c>
      <c r="I31" s="25"/>
      <c r="J31" s="27">
        <v>37443942351.7668</v>
      </c>
      <c r="K31" s="25"/>
      <c r="L31" s="27">
        <v>2343200</v>
      </c>
      <c r="M31" s="25"/>
      <c r="N31" s="27">
        <v>70079235507</v>
      </c>
      <c r="O31" s="25"/>
      <c r="P31" s="27">
        <v>0</v>
      </c>
      <c r="Q31" s="25"/>
      <c r="R31" s="27">
        <v>0</v>
      </c>
      <c r="S31" s="25"/>
      <c r="T31" s="27">
        <v>3555006</v>
      </c>
      <c r="U31" s="25"/>
      <c r="V31" s="27">
        <v>35630</v>
      </c>
      <c r="W31" s="25"/>
      <c r="X31" s="27">
        <v>97977314665</v>
      </c>
      <c r="Y31" s="25"/>
      <c r="Z31" s="27">
        <v>125685744382.981</v>
      </c>
      <c r="AB31" s="10">
        <v>2.68</v>
      </c>
    </row>
    <row r="32" spans="1:28" ht="21.75" customHeight="1" x14ac:dyDescent="0.2">
      <c r="A32" s="78" t="s">
        <v>42</v>
      </c>
      <c r="B32" s="78"/>
      <c r="C32" s="78"/>
      <c r="E32" s="79">
        <v>400000</v>
      </c>
      <c r="F32" s="79"/>
      <c r="G32" s="25"/>
      <c r="H32" s="27">
        <v>3134327648</v>
      </c>
      <c r="I32" s="25"/>
      <c r="J32" s="27">
        <v>4846246680</v>
      </c>
      <c r="K32" s="25"/>
      <c r="L32" s="27">
        <v>300000</v>
      </c>
      <c r="M32" s="25"/>
      <c r="N32" s="27">
        <v>4078837128</v>
      </c>
      <c r="O32" s="25"/>
      <c r="P32" s="27">
        <v>0</v>
      </c>
      <c r="Q32" s="25"/>
      <c r="R32" s="27">
        <v>0</v>
      </c>
      <c r="S32" s="25"/>
      <c r="T32" s="27">
        <v>700000</v>
      </c>
      <c r="U32" s="25"/>
      <c r="V32" s="27">
        <v>17130</v>
      </c>
      <c r="W32" s="25"/>
      <c r="X32" s="27">
        <v>7213164776</v>
      </c>
      <c r="Y32" s="25"/>
      <c r="Z32" s="27">
        <v>11898309570</v>
      </c>
      <c r="AB32" s="10">
        <v>0.25</v>
      </c>
    </row>
    <row r="33" spans="1:28" ht="21.75" customHeight="1" x14ac:dyDescent="0.2">
      <c r="A33" s="78" t="s">
        <v>43</v>
      </c>
      <c r="B33" s="78"/>
      <c r="C33" s="78"/>
      <c r="E33" s="79">
        <v>10350000</v>
      </c>
      <c r="F33" s="79"/>
      <c r="G33" s="25"/>
      <c r="H33" s="27">
        <v>56020036387</v>
      </c>
      <c r="I33" s="25"/>
      <c r="J33" s="27">
        <v>98078447475</v>
      </c>
      <c r="K33" s="25"/>
      <c r="L33" s="27">
        <v>0</v>
      </c>
      <c r="M33" s="25"/>
      <c r="N33" s="27">
        <v>0</v>
      </c>
      <c r="O33" s="25"/>
      <c r="P33" s="27">
        <v>0</v>
      </c>
      <c r="Q33" s="25"/>
      <c r="R33" s="27">
        <v>0</v>
      </c>
      <c r="S33" s="25"/>
      <c r="T33" s="27">
        <v>10350000</v>
      </c>
      <c r="U33" s="25"/>
      <c r="V33" s="27">
        <v>11110</v>
      </c>
      <c r="W33" s="25"/>
      <c r="X33" s="27">
        <v>56020036387</v>
      </c>
      <c r="Y33" s="25"/>
      <c r="Z33" s="27">
        <v>114099638895</v>
      </c>
      <c r="AB33" s="10">
        <v>2.4300000000000002</v>
      </c>
    </row>
    <row r="34" spans="1:28" ht="21.75" customHeight="1" x14ac:dyDescent="0.2">
      <c r="A34" s="78" t="s">
        <v>44</v>
      </c>
      <c r="B34" s="78"/>
      <c r="C34" s="78"/>
      <c r="E34" s="79">
        <v>8942001</v>
      </c>
      <c r="F34" s="79"/>
      <c r="G34" s="25"/>
      <c r="H34" s="27">
        <v>34501330804</v>
      </c>
      <c r="I34" s="25"/>
      <c r="J34" s="27">
        <v>65038205505.539101</v>
      </c>
      <c r="K34" s="25"/>
      <c r="L34" s="27">
        <v>0</v>
      </c>
      <c r="M34" s="25"/>
      <c r="N34" s="27">
        <v>0</v>
      </c>
      <c r="O34" s="25"/>
      <c r="P34" s="27">
        <v>0</v>
      </c>
      <c r="Q34" s="25"/>
      <c r="R34" s="27">
        <v>0</v>
      </c>
      <c r="S34" s="25"/>
      <c r="T34" s="27">
        <v>8942001</v>
      </c>
      <c r="U34" s="25"/>
      <c r="V34" s="27">
        <v>12360</v>
      </c>
      <c r="W34" s="25"/>
      <c r="X34" s="27">
        <v>34501330804</v>
      </c>
      <c r="Y34" s="25"/>
      <c r="Z34" s="27">
        <v>109668788546.85699</v>
      </c>
      <c r="AB34" s="10">
        <v>2.34</v>
      </c>
    </row>
    <row r="35" spans="1:28" ht="21.75" customHeight="1" x14ac:dyDescent="0.2">
      <c r="A35" s="78" t="s">
        <v>45</v>
      </c>
      <c r="B35" s="78"/>
      <c r="C35" s="78"/>
      <c r="E35" s="79">
        <v>33200000</v>
      </c>
      <c r="F35" s="79"/>
      <c r="G35" s="25"/>
      <c r="H35" s="27">
        <v>55273014440</v>
      </c>
      <c r="I35" s="25"/>
      <c r="J35" s="27">
        <v>71750646792</v>
      </c>
      <c r="K35" s="25"/>
      <c r="L35" s="27">
        <v>0</v>
      </c>
      <c r="M35" s="25"/>
      <c r="N35" s="27">
        <v>0</v>
      </c>
      <c r="O35" s="25"/>
      <c r="P35" s="27">
        <v>0</v>
      </c>
      <c r="Q35" s="25"/>
      <c r="R35" s="27">
        <v>0</v>
      </c>
      <c r="S35" s="25"/>
      <c r="T35" s="27">
        <v>33200000</v>
      </c>
      <c r="U35" s="25"/>
      <c r="V35" s="27">
        <v>2883</v>
      </c>
      <c r="W35" s="25"/>
      <c r="X35" s="27">
        <v>55273014440</v>
      </c>
      <c r="Y35" s="25"/>
      <c r="Z35" s="27">
        <v>94975718412</v>
      </c>
      <c r="AB35" s="10">
        <v>2.02</v>
      </c>
    </row>
    <row r="36" spans="1:28" ht="21.75" customHeight="1" x14ac:dyDescent="0.2">
      <c r="A36" s="78" t="s">
        <v>46</v>
      </c>
      <c r="B36" s="78"/>
      <c r="C36" s="78"/>
      <c r="E36" s="79">
        <v>2138348</v>
      </c>
      <c r="F36" s="79"/>
      <c r="G36" s="25"/>
      <c r="H36" s="27">
        <v>48963660372</v>
      </c>
      <c r="I36" s="25"/>
      <c r="J36" s="27">
        <v>147126899641.026</v>
      </c>
      <c r="K36" s="25"/>
      <c r="L36" s="27">
        <v>4082301</v>
      </c>
      <c r="M36" s="25"/>
      <c r="N36" s="27">
        <v>0</v>
      </c>
      <c r="O36" s="25"/>
      <c r="P36" s="27">
        <v>0</v>
      </c>
      <c r="Q36" s="25"/>
      <c r="R36" s="27">
        <v>0</v>
      </c>
      <c r="S36" s="25"/>
      <c r="T36" s="27">
        <v>6220649</v>
      </c>
      <c r="U36" s="25"/>
      <c r="V36" s="27">
        <v>29760</v>
      </c>
      <c r="W36" s="25"/>
      <c r="X36" s="27">
        <v>48963660372</v>
      </c>
      <c r="Y36" s="25"/>
      <c r="Z36" s="27">
        <v>183695486284.92499</v>
      </c>
      <c r="AB36" s="10">
        <v>3.92</v>
      </c>
    </row>
    <row r="37" spans="1:28" ht="21.75" customHeight="1" x14ac:dyDescent="0.2">
      <c r="A37" s="78" t="s">
        <v>47</v>
      </c>
      <c r="B37" s="78"/>
      <c r="C37" s="78"/>
      <c r="E37" s="79">
        <v>4102963</v>
      </c>
      <c r="F37" s="79"/>
      <c r="G37" s="25"/>
      <c r="H37" s="27">
        <v>51888727727</v>
      </c>
      <c r="I37" s="25"/>
      <c r="J37" s="27">
        <v>66768452374.564003</v>
      </c>
      <c r="K37" s="25"/>
      <c r="L37" s="27">
        <v>0</v>
      </c>
      <c r="M37" s="25"/>
      <c r="N37" s="27">
        <v>0</v>
      </c>
      <c r="O37" s="25"/>
      <c r="P37" s="27">
        <v>0</v>
      </c>
      <c r="Q37" s="25"/>
      <c r="R37" s="27">
        <v>0</v>
      </c>
      <c r="S37" s="25"/>
      <c r="T37" s="27">
        <v>4102963</v>
      </c>
      <c r="U37" s="25"/>
      <c r="V37" s="27">
        <v>20900</v>
      </c>
      <c r="W37" s="25"/>
      <c r="X37" s="27">
        <v>51888727727</v>
      </c>
      <c r="Y37" s="25"/>
      <c r="Z37" s="27">
        <v>85089064306.608994</v>
      </c>
      <c r="AB37" s="10">
        <v>1.81</v>
      </c>
    </row>
    <row r="38" spans="1:28" ht="21.75" customHeight="1" x14ac:dyDescent="0.2">
      <c r="A38" s="78" t="s">
        <v>48</v>
      </c>
      <c r="B38" s="78"/>
      <c r="C38" s="78"/>
      <c r="E38" s="79">
        <v>5675000</v>
      </c>
      <c r="F38" s="79"/>
      <c r="G38" s="25"/>
      <c r="H38" s="27">
        <v>98437259505</v>
      </c>
      <c r="I38" s="25"/>
      <c r="J38" s="27">
        <v>84072804492.5</v>
      </c>
      <c r="K38" s="25"/>
      <c r="L38" s="27">
        <v>0</v>
      </c>
      <c r="M38" s="25"/>
      <c r="N38" s="27">
        <v>0</v>
      </c>
      <c r="O38" s="25"/>
      <c r="P38" s="27">
        <v>0</v>
      </c>
      <c r="Q38" s="25"/>
      <c r="R38" s="27">
        <v>0</v>
      </c>
      <c r="S38" s="25"/>
      <c r="T38" s="27">
        <v>5675000</v>
      </c>
      <c r="U38" s="25"/>
      <c r="V38" s="27">
        <v>18260</v>
      </c>
      <c r="W38" s="25"/>
      <c r="X38" s="27">
        <v>98437259505</v>
      </c>
      <c r="Y38" s="25"/>
      <c r="Z38" s="27">
        <v>102824474885</v>
      </c>
      <c r="AB38" s="10">
        <v>2.19</v>
      </c>
    </row>
    <row r="39" spans="1:28" ht="21.75" customHeight="1" x14ac:dyDescent="0.2">
      <c r="A39" s="78" t="s">
        <v>49</v>
      </c>
      <c r="B39" s="78"/>
      <c r="C39" s="78"/>
      <c r="E39" s="79">
        <v>1240000</v>
      </c>
      <c r="F39" s="79"/>
      <c r="G39" s="25"/>
      <c r="H39" s="27">
        <v>9916794222</v>
      </c>
      <c r="I39" s="25"/>
      <c r="J39" s="27">
        <v>16868986908</v>
      </c>
      <c r="K39" s="25"/>
      <c r="L39" s="27">
        <v>0</v>
      </c>
      <c r="M39" s="25"/>
      <c r="N39" s="27">
        <v>0</v>
      </c>
      <c r="O39" s="25"/>
      <c r="P39" s="27">
        <v>0</v>
      </c>
      <c r="Q39" s="25"/>
      <c r="R39" s="27">
        <v>0</v>
      </c>
      <c r="S39" s="25"/>
      <c r="T39" s="27">
        <v>1240000</v>
      </c>
      <c r="U39" s="25"/>
      <c r="V39" s="27">
        <v>18970</v>
      </c>
      <c r="W39" s="25"/>
      <c r="X39" s="27">
        <v>9916794222</v>
      </c>
      <c r="Y39" s="25"/>
      <c r="Z39" s="27">
        <v>23340968756</v>
      </c>
      <c r="AB39" s="10">
        <v>0.5</v>
      </c>
    </row>
    <row r="40" spans="1:28" ht="21.75" customHeight="1" x14ac:dyDescent="0.2">
      <c r="A40" s="78" t="s">
        <v>50</v>
      </c>
      <c r="B40" s="78"/>
      <c r="C40" s="78"/>
      <c r="E40" s="79">
        <v>418969</v>
      </c>
      <c r="F40" s="79"/>
      <c r="G40" s="25"/>
      <c r="H40" s="27">
        <v>24927223069</v>
      </c>
      <c r="I40" s="25"/>
      <c r="J40" s="27">
        <v>26378091953.023499</v>
      </c>
      <c r="K40" s="25"/>
      <c r="L40" s="27">
        <v>0</v>
      </c>
      <c r="M40" s="25"/>
      <c r="N40" s="27">
        <v>0</v>
      </c>
      <c r="O40" s="25"/>
      <c r="P40" s="27">
        <v>0</v>
      </c>
      <c r="Q40" s="25"/>
      <c r="R40" s="27">
        <v>0</v>
      </c>
      <c r="S40" s="25"/>
      <c r="T40" s="27">
        <v>418969</v>
      </c>
      <c r="U40" s="25"/>
      <c r="V40" s="27">
        <v>70350</v>
      </c>
      <c r="W40" s="25"/>
      <c r="X40" s="27">
        <v>24927223069</v>
      </c>
      <c r="Y40" s="25"/>
      <c r="Z40" s="27">
        <v>29246631503.470501</v>
      </c>
      <c r="AB40" s="10">
        <v>0.62</v>
      </c>
    </row>
    <row r="41" spans="1:28" ht="21.75" customHeight="1" x14ac:dyDescent="0.2">
      <c r="A41" s="78" t="s">
        <v>51</v>
      </c>
      <c r="B41" s="78"/>
      <c r="C41" s="78"/>
      <c r="E41" s="79">
        <v>75000</v>
      </c>
      <c r="F41" s="79"/>
      <c r="G41" s="25"/>
      <c r="H41" s="27">
        <v>12994266232</v>
      </c>
      <c r="I41" s="25"/>
      <c r="J41" s="27">
        <v>16796650425</v>
      </c>
      <c r="K41" s="25"/>
      <c r="L41" s="27">
        <v>0</v>
      </c>
      <c r="M41" s="25"/>
      <c r="N41" s="27">
        <v>0</v>
      </c>
      <c r="O41" s="25"/>
      <c r="P41" s="27">
        <v>0</v>
      </c>
      <c r="Q41" s="25"/>
      <c r="R41" s="27">
        <v>0</v>
      </c>
      <c r="S41" s="25"/>
      <c r="T41" s="27">
        <v>75000</v>
      </c>
      <c r="U41" s="25"/>
      <c r="V41" s="27">
        <v>284800</v>
      </c>
      <c r="W41" s="25"/>
      <c r="X41" s="27">
        <v>12994266232</v>
      </c>
      <c r="Y41" s="25"/>
      <c r="Z41" s="27">
        <v>21194887200</v>
      </c>
      <c r="AB41" s="10">
        <v>0.45</v>
      </c>
    </row>
    <row r="42" spans="1:28" ht="21.75" customHeight="1" x14ac:dyDescent="0.2">
      <c r="A42" s="78" t="s">
        <v>52</v>
      </c>
      <c r="B42" s="78"/>
      <c r="C42" s="78"/>
      <c r="E42" s="79">
        <v>1339365</v>
      </c>
      <c r="F42" s="79"/>
      <c r="G42" s="25"/>
      <c r="H42" s="27">
        <v>16284386967</v>
      </c>
      <c r="I42" s="25"/>
      <c r="J42" s="27">
        <v>79076196658.725006</v>
      </c>
      <c r="K42" s="25"/>
      <c r="L42" s="27">
        <v>0</v>
      </c>
      <c r="M42" s="25"/>
      <c r="N42" s="27">
        <v>0</v>
      </c>
      <c r="O42" s="25"/>
      <c r="P42" s="27">
        <v>0</v>
      </c>
      <c r="Q42" s="25"/>
      <c r="R42" s="27">
        <v>0</v>
      </c>
      <c r="S42" s="25"/>
      <c r="T42" s="27">
        <v>1339365</v>
      </c>
      <c r="U42" s="25"/>
      <c r="V42" s="27">
        <v>64490</v>
      </c>
      <c r="W42" s="25"/>
      <c r="X42" s="27">
        <v>16284386967</v>
      </c>
      <c r="Y42" s="25"/>
      <c r="Z42" s="27">
        <v>85707965084.389496</v>
      </c>
      <c r="AB42" s="10">
        <v>1.83</v>
      </c>
    </row>
    <row r="43" spans="1:28" ht="21.75" customHeight="1" x14ac:dyDescent="0.2">
      <c r="A43" s="78" t="s">
        <v>53</v>
      </c>
      <c r="B43" s="78"/>
      <c r="C43" s="78"/>
      <c r="E43" s="79">
        <v>200000</v>
      </c>
      <c r="F43" s="79"/>
      <c r="G43" s="25"/>
      <c r="H43" s="27">
        <v>1878992330</v>
      </c>
      <c r="I43" s="25"/>
      <c r="J43" s="27">
        <v>2790263240</v>
      </c>
      <c r="K43" s="25"/>
      <c r="L43" s="27">
        <v>1250000</v>
      </c>
      <c r="M43" s="25"/>
      <c r="N43" s="27">
        <v>20269920239</v>
      </c>
      <c r="O43" s="25"/>
      <c r="P43" s="27">
        <v>0</v>
      </c>
      <c r="Q43" s="25"/>
      <c r="R43" s="27">
        <v>0</v>
      </c>
      <c r="S43" s="25"/>
      <c r="T43" s="27">
        <v>1450000</v>
      </c>
      <c r="U43" s="25"/>
      <c r="V43" s="27">
        <v>17100</v>
      </c>
      <c r="W43" s="25"/>
      <c r="X43" s="27">
        <v>22148912569</v>
      </c>
      <c r="Y43" s="25"/>
      <c r="Z43" s="27">
        <v>24603334650</v>
      </c>
      <c r="AB43" s="10">
        <v>0.52</v>
      </c>
    </row>
    <row r="44" spans="1:28" ht="21.75" customHeight="1" x14ac:dyDescent="0.2">
      <c r="A44" s="78" t="s">
        <v>54</v>
      </c>
      <c r="B44" s="78"/>
      <c r="C44" s="78"/>
      <c r="E44" s="79">
        <v>1725439</v>
      </c>
      <c r="F44" s="79"/>
      <c r="G44" s="25"/>
      <c r="H44" s="27">
        <v>15913919935</v>
      </c>
      <c r="I44" s="25"/>
      <c r="J44" s="27">
        <v>104095762477.024</v>
      </c>
      <c r="K44" s="25"/>
      <c r="L44" s="27">
        <v>0</v>
      </c>
      <c r="M44" s="25"/>
      <c r="N44" s="27">
        <v>0</v>
      </c>
      <c r="O44" s="25"/>
      <c r="P44" s="27">
        <v>0</v>
      </c>
      <c r="Q44" s="25"/>
      <c r="R44" s="27">
        <v>0</v>
      </c>
      <c r="S44" s="25"/>
      <c r="T44" s="27">
        <v>1725439</v>
      </c>
      <c r="U44" s="25"/>
      <c r="V44" s="27">
        <v>77230</v>
      </c>
      <c r="W44" s="25"/>
      <c r="X44" s="27">
        <v>15913919935</v>
      </c>
      <c r="Y44" s="25"/>
      <c r="Z44" s="27">
        <v>132225587764.812</v>
      </c>
      <c r="AB44" s="10">
        <v>2.82</v>
      </c>
    </row>
    <row r="45" spans="1:28" ht="21.75" customHeight="1" x14ac:dyDescent="0.2">
      <c r="A45" s="78" t="s">
        <v>55</v>
      </c>
      <c r="B45" s="78"/>
      <c r="C45" s="78"/>
      <c r="E45" s="79">
        <v>6181</v>
      </c>
      <c r="F45" s="79"/>
      <c r="G45" s="25"/>
      <c r="H45" s="27">
        <v>136986674612</v>
      </c>
      <c r="I45" s="25"/>
      <c r="J45" s="27">
        <v>153784108402.34399</v>
      </c>
      <c r="K45" s="25"/>
      <c r="L45" s="27">
        <v>0</v>
      </c>
      <c r="M45" s="25"/>
      <c r="N45" s="27">
        <v>0</v>
      </c>
      <c r="O45" s="25"/>
      <c r="P45" s="27">
        <v>0</v>
      </c>
      <c r="Q45" s="25"/>
      <c r="R45" s="27">
        <v>0</v>
      </c>
      <c r="S45" s="25"/>
      <c r="T45" s="27">
        <v>6181</v>
      </c>
      <c r="U45" s="25"/>
      <c r="V45" s="27">
        <v>28000000</v>
      </c>
      <c r="W45" s="25"/>
      <c r="X45" s="27">
        <v>136986674612</v>
      </c>
      <c r="Y45" s="25"/>
      <c r="Z45" s="27">
        <v>172652636800</v>
      </c>
      <c r="AB45" s="10">
        <v>3.68</v>
      </c>
    </row>
    <row r="46" spans="1:28" ht="21.75" customHeight="1" x14ac:dyDescent="0.2">
      <c r="A46" s="78" t="s">
        <v>56</v>
      </c>
      <c r="B46" s="78"/>
      <c r="C46" s="78"/>
      <c r="E46" s="79">
        <v>1359309</v>
      </c>
      <c r="F46" s="79"/>
      <c r="G46" s="25"/>
      <c r="H46" s="27">
        <v>23695979397</v>
      </c>
      <c r="I46" s="25"/>
      <c r="J46" s="27">
        <v>49919145048.324303</v>
      </c>
      <c r="K46" s="25"/>
      <c r="L46" s="27">
        <v>0</v>
      </c>
      <c r="M46" s="25"/>
      <c r="N46" s="27">
        <v>0</v>
      </c>
      <c r="O46" s="25"/>
      <c r="P46" s="27">
        <v>0</v>
      </c>
      <c r="Q46" s="25"/>
      <c r="R46" s="27">
        <v>0</v>
      </c>
      <c r="S46" s="25"/>
      <c r="T46" s="27">
        <v>1359309</v>
      </c>
      <c r="U46" s="25"/>
      <c r="V46" s="27">
        <v>48000</v>
      </c>
      <c r="W46" s="25"/>
      <c r="X46" s="27">
        <v>23695979397</v>
      </c>
      <c r="Y46" s="25"/>
      <c r="Z46" s="27">
        <v>64742473988.639999</v>
      </c>
      <c r="AB46" s="10">
        <v>1.38</v>
      </c>
    </row>
    <row r="47" spans="1:28" ht="21.75" customHeight="1" x14ac:dyDescent="0.2">
      <c r="A47" s="78" t="s">
        <v>57</v>
      </c>
      <c r="B47" s="78"/>
      <c r="C47" s="78"/>
      <c r="E47" s="79">
        <v>2400000</v>
      </c>
      <c r="F47" s="79"/>
      <c r="G47" s="25"/>
      <c r="H47" s="27">
        <v>29538248430</v>
      </c>
      <c r="I47" s="25"/>
      <c r="J47" s="27">
        <v>24767059200</v>
      </c>
      <c r="K47" s="25"/>
      <c r="L47" s="27">
        <v>600000</v>
      </c>
      <c r="M47" s="25"/>
      <c r="N47" s="27">
        <v>0</v>
      </c>
      <c r="O47" s="25"/>
      <c r="P47" s="27">
        <v>0</v>
      </c>
      <c r="Q47" s="25"/>
      <c r="R47" s="27">
        <v>0</v>
      </c>
      <c r="S47" s="25"/>
      <c r="T47" s="27">
        <v>3000000</v>
      </c>
      <c r="U47" s="25"/>
      <c r="V47" s="27">
        <v>9590</v>
      </c>
      <c r="W47" s="25"/>
      <c r="X47" s="27">
        <v>29538248430</v>
      </c>
      <c r="Y47" s="25"/>
      <c r="Z47" s="27">
        <v>28547607900</v>
      </c>
      <c r="AB47" s="10">
        <v>0.61</v>
      </c>
    </row>
    <row r="48" spans="1:28" ht="21.75" customHeight="1" x14ac:dyDescent="0.2">
      <c r="A48" s="78" t="s">
        <v>58</v>
      </c>
      <c r="B48" s="78"/>
      <c r="C48" s="78"/>
      <c r="E48" s="79">
        <v>7773332</v>
      </c>
      <c r="F48" s="79"/>
      <c r="G48" s="25"/>
      <c r="H48" s="27">
        <v>21967663952</v>
      </c>
      <c r="I48" s="25"/>
      <c r="J48" s="27">
        <v>151950909629.70801</v>
      </c>
      <c r="K48" s="25"/>
      <c r="L48" s="27">
        <v>0</v>
      </c>
      <c r="M48" s="25"/>
      <c r="N48" s="27">
        <v>0</v>
      </c>
      <c r="O48" s="25"/>
      <c r="P48" s="27">
        <v>0</v>
      </c>
      <c r="Q48" s="25"/>
      <c r="R48" s="27">
        <v>0</v>
      </c>
      <c r="S48" s="25"/>
      <c r="T48" s="27">
        <v>7773332</v>
      </c>
      <c r="U48" s="25"/>
      <c r="V48" s="27">
        <v>20660</v>
      </c>
      <c r="W48" s="25"/>
      <c r="X48" s="27">
        <v>21967663952</v>
      </c>
      <c r="Y48" s="25"/>
      <c r="Z48" s="27">
        <v>159355624007.60199</v>
      </c>
      <c r="AB48" s="10">
        <v>3.4</v>
      </c>
    </row>
    <row r="49" spans="1:31" ht="21.75" customHeight="1" x14ac:dyDescent="0.2">
      <c r="A49" s="78" t="s">
        <v>59</v>
      </c>
      <c r="B49" s="78"/>
      <c r="C49" s="78"/>
      <c r="E49" s="79">
        <v>3787585</v>
      </c>
      <c r="F49" s="79"/>
      <c r="G49" s="25"/>
      <c r="H49" s="27">
        <v>12054148775</v>
      </c>
      <c r="I49" s="25"/>
      <c r="J49" s="27">
        <v>6013291148.7200003</v>
      </c>
      <c r="K49" s="25"/>
      <c r="L49" s="27">
        <v>0</v>
      </c>
      <c r="M49" s="25"/>
      <c r="N49" s="27">
        <v>0</v>
      </c>
      <c r="O49" s="25"/>
      <c r="P49" s="27">
        <v>0</v>
      </c>
      <c r="Q49" s="25"/>
      <c r="R49" s="27">
        <v>0</v>
      </c>
      <c r="S49" s="25"/>
      <c r="T49" s="27">
        <v>3787585</v>
      </c>
      <c r="U49" s="25"/>
      <c r="V49" s="27">
        <v>1600</v>
      </c>
      <c r="W49" s="25"/>
      <c r="X49" s="27">
        <v>12054148775</v>
      </c>
      <c r="Y49" s="25"/>
      <c r="Z49" s="27">
        <v>6013291148.7200003</v>
      </c>
      <c r="AB49" s="10">
        <v>0.13</v>
      </c>
    </row>
    <row r="50" spans="1:31" ht="21.75" customHeight="1" x14ac:dyDescent="0.2">
      <c r="A50" s="78" t="s">
        <v>60</v>
      </c>
      <c r="B50" s="78"/>
      <c r="C50" s="78"/>
      <c r="E50" s="79">
        <v>37047587</v>
      </c>
      <c r="F50" s="79"/>
      <c r="G50" s="25"/>
      <c r="H50" s="27">
        <v>106869848964</v>
      </c>
      <c r="I50" s="25"/>
      <c r="J50" s="27">
        <v>77125016801.923996</v>
      </c>
      <c r="K50" s="25"/>
      <c r="L50" s="27">
        <v>0</v>
      </c>
      <c r="M50" s="25"/>
      <c r="N50" s="27">
        <v>0</v>
      </c>
      <c r="O50" s="25"/>
      <c r="P50" s="27">
        <v>0</v>
      </c>
      <c r="Q50" s="25"/>
      <c r="R50" s="27">
        <v>0</v>
      </c>
      <c r="S50" s="25"/>
      <c r="T50" s="27">
        <v>37047587</v>
      </c>
      <c r="U50" s="25"/>
      <c r="V50" s="27">
        <v>2597</v>
      </c>
      <c r="W50" s="25"/>
      <c r="X50" s="27">
        <v>106869848964</v>
      </c>
      <c r="Y50" s="25"/>
      <c r="Z50" s="27">
        <v>95468860169.016495</v>
      </c>
      <c r="AB50" s="10">
        <v>2.04</v>
      </c>
    </row>
    <row r="51" spans="1:31" ht="21.75" customHeight="1" x14ac:dyDescent="0.2">
      <c r="A51" s="78" t="s">
        <v>61</v>
      </c>
      <c r="B51" s="78"/>
      <c r="C51" s="78"/>
      <c r="E51" s="79">
        <v>2400000</v>
      </c>
      <c r="F51" s="79"/>
      <c r="G51" s="25"/>
      <c r="H51" s="27">
        <v>5286741174</v>
      </c>
      <c r="I51" s="25"/>
      <c r="J51" s="27">
        <v>7715891520</v>
      </c>
      <c r="K51" s="25"/>
      <c r="L51" s="27">
        <v>0</v>
      </c>
      <c r="M51" s="25"/>
      <c r="N51" s="27">
        <v>0</v>
      </c>
      <c r="O51" s="25"/>
      <c r="P51" s="27">
        <v>0</v>
      </c>
      <c r="Q51" s="25"/>
      <c r="R51" s="27">
        <v>0</v>
      </c>
      <c r="S51" s="25"/>
      <c r="T51" s="27">
        <v>2400000</v>
      </c>
      <c r="U51" s="25"/>
      <c r="V51" s="27">
        <v>3190</v>
      </c>
      <c r="W51" s="25"/>
      <c r="X51" s="27">
        <v>5286741174</v>
      </c>
      <c r="Y51" s="25"/>
      <c r="Z51" s="27">
        <v>7596819120</v>
      </c>
      <c r="AB51" s="10">
        <v>0.16</v>
      </c>
    </row>
    <row r="52" spans="1:31" ht="21.75" customHeight="1" x14ac:dyDescent="0.2">
      <c r="A52" s="78" t="s">
        <v>62</v>
      </c>
      <c r="B52" s="78"/>
      <c r="C52" s="78"/>
      <c r="E52" s="79">
        <v>2980000</v>
      </c>
      <c r="F52" s="79"/>
      <c r="G52" s="25"/>
      <c r="H52" s="27">
        <v>13170382460</v>
      </c>
      <c r="I52" s="25"/>
      <c r="J52" s="27">
        <v>9935401056</v>
      </c>
      <c r="K52" s="25"/>
      <c r="L52" s="27">
        <v>0</v>
      </c>
      <c r="M52" s="25"/>
      <c r="N52" s="27">
        <v>0</v>
      </c>
      <c r="O52" s="25"/>
      <c r="P52" s="27">
        <v>-2980000</v>
      </c>
      <c r="Q52" s="25"/>
      <c r="R52" s="27">
        <v>9685509864</v>
      </c>
      <c r="S52" s="25"/>
      <c r="T52" s="27">
        <v>0</v>
      </c>
      <c r="U52" s="25"/>
      <c r="V52" s="27">
        <v>0</v>
      </c>
      <c r="W52" s="25"/>
      <c r="X52" s="27">
        <v>0</v>
      </c>
      <c r="Y52" s="25"/>
      <c r="Z52" s="27">
        <v>0</v>
      </c>
      <c r="AB52" s="10">
        <v>0</v>
      </c>
    </row>
    <row r="53" spans="1:31" ht="21.75" customHeight="1" x14ac:dyDescent="0.2">
      <c r="A53" s="78" t="s">
        <v>63</v>
      </c>
      <c r="B53" s="78"/>
      <c r="C53" s="78"/>
      <c r="E53" s="79">
        <v>20492394</v>
      </c>
      <c r="F53" s="79"/>
      <c r="G53" s="25"/>
      <c r="H53" s="27">
        <v>26377924750</v>
      </c>
      <c r="I53" s="25"/>
      <c r="J53" s="27">
        <v>55938800422.339401</v>
      </c>
      <c r="K53" s="25"/>
      <c r="L53" s="27">
        <v>0</v>
      </c>
      <c r="M53" s="25"/>
      <c r="N53" s="27">
        <v>0</v>
      </c>
      <c r="O53" s="25"/>
      <c r="P53" s="27">
        <v>0</v>
      </c>
      <c r="Q53" s="25"/>
      <c r="R53" s="27">
        <v>0</v>
      </c>
      <c r="S53" s="25"/>
      <c r="T53" s="27">
        <v>20492394</v>
      </c>
      <c r="U53" s="25"/>
      <c r="V53" s="27">
        <v>3430</v>
      </c>
      <c r="W53" s="25"/>
      <c r="X53" s="27">
        <v>26377924750</v>
      </c>
      <c r="Y53" s="25"/>
      <c r="Z53" s="27">
        <v>69745578134.723404</v>
      </c>
      <c r="AB53" s="10">
        <v>1.49</v>
      </c>
    </row>
    <row r="54" spans="1:31" ht="21.75" customHeight="1" x14ac:dyDescent="0.2">
      <c r="A54" s="78" t="s">
        <v>64</v>
      </c>
      <c r="B54" s="78"/>
      <c r="C54" s="78"/>
      <c r="E54" s="79">
        <v>31813200</v>
      </c>
      <c r="F54" s="79"/>
      <c r="G54" s="25"/>
      <c r="H54" s="27">
        <v>35060789474</v>
      </c>
      <c r="I54" s="25"/>
      <c r="J54" s="27">
        <v>471173280446.664</v>
      </c>
      <c r="K54" s="25"/>
      <c r="L54" s="27">
        <v>0</v>
      </c>
      <c r="M54" s="25"/>
      <c r="N54" s="27">
        <v>0</v>
      </c>
      <c r="O54" s="25"/>
      <c r="P54" s="27">
        <v>0</v>
      </c>
      <c r="Q54" s="25"/>
      <c r="R54" s="27">
        <v>0</v>
      </c>
      <c r="S54" s="25"/>
      <c r="T54" s="27">
        <v>31813200</v>
      </c>
      <c r="U54" s="25"/>
      <c r="V54" s="27">
        <v>19250</v>
      </c>
      <c r="W54" s="25"/>
      <c r="X54" s="27">
        <v>35060789474</v>
      </c>
      <c r="Y54" s="25"/>
      <c r="Z54" s="27">
        <v>607670216307</v>
      </c>
      <c r="AB54" s="10">
        <v>12.96</v>
      </c>
    </row>
    <row r="55" spans="1:31" ht="21.75" customHeight="1" x14ac:dyDescent="0.2">
      <c r="A55" s="78" t="s">
        <v>65</v>
      </c>
      <c r="B55" s="78"/>
      <c r="C55" s="78"/>
      <c r="E55" s="79">
        <v>2050000</v>
      </c>
      <c r="F55" s="79"/>
      <c r="G55" s="25"/>
      <c r="H55" s="27">
        <v>21139933988</v>
      </c>
      <c r="I55" s="25"/>
      <c r="J55" s="27">
        <v>36899544490</v>
      </c>
      <c r="K55" s="25"/>
      <c r="L55" s="27">
        <v>0</v>
      </c>
      <c r="M55" s="25"/>
      <c r="N55" s="27">
        <v>0</v>
      </c>
      <c r="O55" s="25"/>
      <c r="P55" s="27">
        <v>0</v>
      </c>
      <c r="Q55" s="25"/>
      <c r="R55" s="27">
        <v>0</v>
      </c>
      <c r="S55" s="25"/>
      <c r="T55" s="27">
        <v>2050000</v>
      </c>
      <c r="U55" s="25"/>
      <c r="V55" s="27">
        <v>25660</v>
      </c>
      <c r="W55" s="25"/>
      <c r="X55" s="27">
        <v>21139933988</v>
      </c>
      <c r="Y55" s="25"/>
      <c r="Z55" s="27">
        <v>52196378810</v>
      </c>
      <c r="AB55" s="10">
        <v>1.1100000000000001</v>
      </c>
    </row>
    <row r="56" spans="1:31" ht="21.75" customHeight="1" x14ac:dyDescent="0.2">
      <c r="A56" s="78" t="s">
        <v>66</v>
      </c>
      <c r="B56" s="78"/>
      <c r="C56" s="78"/>
      <c r="E56" s="79">
        <v>800000</v>
      </c>
      <c r="F56" s="79"/>
      <c r="G56" s="25"/>
      <c r="H56" s="27">
        <v>5771218833</v>
      </c>
      <c r="I56" s="25"/>
      <c r="J56" s="27">
        <v>5628155440</v>
      </c>
      <c r="K56" s="25"/>
      <c r="L56" s="27">
        <v>0</v>
      </c>
      <c r="M56" s="25"/>
      <c r="N56" s="27">
        <v>0</v>
      </c>
      <c r="O56" s="25"/>
      <c r="P56" s="27">
        <v>0</v>
      </c>
      <c r="Q56" s="25"/>
      <c r="R56" s="27">
        <v>0</v>
      </c>
      <c r="S56" s="25"/>
      <c r="T56" s="27">
        <v>800000</v>
      </c>
      <c r="U56" s="25"/>
      <c r="V56" s="27">
        <v>7860</v>
      </c>
      <c r="W56" s="25"/>
      <c r="X56" s="27">
        <v>5771218833</v>
      </c>
      <c r="Y56" s="25"/>
      <c r="Z56" s="27">
        <v>6239393760</v>
      </c>
      <c r="AB56" s="10">
        <v>0.13</v>
      </c>
    </row>
    <row r="57" spans="1:31" ht="21.75" customHeight="1" x14ac:dyDescent="0.2">
      <c r="A57" s="78" t="s">
        <v>67</v>
      </c>
      <c r="B57" s="78"/>
      <c r="C57" s="78"/>
      <c r="E57" s="79">
        <v>200000</v>
      </c>
      <c r="F57" s="79"/>
      <c r="G57" s="25"/>
      <c r="H57" s="27">
        <v>1335548441</v>
      </c>
      <c r="I57" s="25"/>
      <c r="J57" s="27">
        <v>1412992480</v>
      </c>
      <c r="K57" s="25"/>
      <c r="L57" s="27">
        <v>0</v>
      </c>
      <c r="M57" s="25"/>
      <c r="N57" s="27">
        <v>0</v>
      </c>
      <c r="O57" s="25"/>
      <c r="P57" s="27">
        <v>-200000</v>
      </c>
      <c r="Q57" s="25"/>
      <c r="R57" s="27">
        <v>1422915181</v>
      </c>
      <c r="S57" s="25"/>
      <c r="T57" s="27">
        <v>0</v>
      </c>
      <c r="U57" s="25"/>
      <c r="V57" s="27">
        <v>0</v>
      </c>
      <c r="W57" s="25"/>
      <c r="X57" s="27">
        <v>0</v>
      </c>
      <c r="Y57" s="25"/>
      <c r="Z57" s="27">
        <v>0</v>
      </c>
      <c r="AB57" s="10">
        <v>0</v>
      </c>
    </row>
    <row r="58" spans="1:31" ht="21.75" customHeight="1" x14ac:dyDescent="0.2">
      <c r="A58" s="78" t="s">
        <v>68</v>
      </c>
      <c r="B58" s="78"/>
      <c r="C58" s="78"/>
      <c r="E58" s="79">
        <v>405000</v>
      </c>
      <c r="F58" s="79"/>
      <c r="G58" s="25"/>
      <c r="H58" s="27">
        <v>3776458621</v>
      </c>
      <c r="I58" s="25"/>
      <c r="J58" s="27">
        <v>6245049699</v>
      </c>
      <c r="K58" s="25"/>
      <c r="L58" s="27">
        <v>0</v>
      </c>
      <c r="M58" s="25"/>
      <c r="N58" s="27">
        <v>0</v>
      </c>
      <c r="O58" s="25"/>
      <c r="P58" s="27">
        <v>-405000</v>
      </c>
      <c r="Q58" s="25"/>
      <c r="R58" s="27">
        <v>5885661015</v>
      </c>
      <c r="S58" s="25"/>
      <c r="T58" s="27">
        <v>0</v>
      </c>
      <c r="U58" s="25"/>
      <c r="V58" s="27">
        <v>0</v>
      </c>
      <c r="W58" s="25"/>
      <c r="X58" s="27">
        <v>0</v>
      </c>
      <c r="Y58" s="25"/>
      <c r="Z58" s="27">
        <v>0</v>
      </c>
      <c r="AB58" s="10">
        <v>0</v>
      </c>
    </row>
    <row r="59" spans="1:31" ht="21.75" customHeight="1" x14ac:dyDescent="0.2">
      <c r="A59" s="78" t="s">
        <v>69</v>
      </c>
      <c r="B59" s="78"/>
      <c r="C59" s="78"/>
      <c r="E59" s="79">
        <v>0</v>
      </c>
      <c r="F59" s="79"/>
      <c r="G59" s="25"/>
      <c r="H59" s="27">
        <v>0</v>
      </c>
      <c r="I59" s="25"/>
      <c r="J59" s="27">
        <v>0</v>
      </c>
      <c r="K59" s="25"/>
      <c r="L59" s="27">
        <v>2800000</v>
      </c>
      <c r="M59" s="25"/>
      <c r="N59" s="27">
        <v>22571281577</v>
      </c>
      <c r="O59" s="25"/>
      <c r="P59" s="27">
        <v>0</v>
      </c>
      <c r="Q59" s="25"/>
      <c r="R59" s="27">
        <v>0</v>
      </c>
      <c r="S59" s="25"/>
      <c r="T59" s="27">
        <v>2800000</v>
      </c>
      <c r="U59" s="25"/>
      <c r="V59" s="27">
        <v>8050</v>
      </c>
      <c r="W59" s="25"/>
      <c r="X59" s="27">
        <v>22571281577</v>
      </c>
      <c r="Y59" s="25"/>
      <c r="Z59" s="27">
        <v>22365765800</v>
      </c>
      <c r="AB59" s="10">
        <v>0.48</v>
      </c>
    </row>
    <row r="60" spans="1:31" ht="21.75" customHeight="1" x14ac:dyDescent="0.2">
      <c r="A60" s="78" t="s">
        <v>70</v>
      </c>
      <c r="B60" s="78"/>
      <c r="C60" s="78"/>
      <c r="E60" s="79">
        <v>0</v>
      </c>
      <c r="F60" s="79"/>
      <c r="G60" s="25"/>
      <c r="H60" s="27">
        <v>0</v>
      </c>
      <c r="I60" s="25"/>
      <c r="J60" s="27">
        <v>0</v>
      </c>
      <c r="K60" s="25"/>
      <c r="L60" s="27">
        <v>31429097</v>
      </c>
      <c r="M60" s="25"/>
      <c r="N60" s="27">
        <v>114476219266</v>
      </c>
      <c r="O60" s="25"/>
      <c r="P60" s="27">
        <v>0</v>
      </c>
      <c r="Q60" s="25"/>
      <c r="R60" s="27">
        <v>0</v>
      </c>
      <c r="S60" s="25"/>
      <c r="T60" s="27">
        <v>31429097</v>
      </c>
      <c r="U60" s="25"/>
      <c r="V60" s="27">
        <v>4430</v>
      </c>
      <c r="W60" s="25"/>
      <c r="X60" s="27">
        <v>114476219266</v>
      </c>
      <c r="Y60" s="25"/>
      <c r="Z60" s="27">
        <v>138154644855.242</v>
      </c>
      <c r="AB60" s="10">
        <v>2.95</v>
      </c>
    </row>
    <row r="61" spans="1:31" ht="21.75" customHeight="1" x14ac:dyDescent="0.2">
      <c r="A61" s="78" t="s">
        <v>71</v>
      </c>
      <c r="B61" s="78"/>
      <c r="C61" s="78"/>
      <c r="E61" s="79">
        <v>0</v>
      </c>
      <c r="F61" s="79"/>
      <c r="G61" s="25"/>
      <c r="H61" s="27">
        <v>0</v>
      </c>
      <c r="I61" s="25"/>
      <c r="J61" s="27">
        <v>0</v>
      </c>
      <c r="K61" s="25"/>
      <c r="L61" s="27">
        <v>11847201</v>
      </c>
      <c r="M61" s="25"/>
      <c r="N61" s="27">
        <v>90102375697</v>
      </c>
      <c r="O61" s="25"/>
      <c r="P61" s="27">
        <v>0</v>
      </c>
      <c r="Q61" s="25"/>
      <c r="R61" s="27">
        <v>0</v>
      </c>
      <c r="S61" s="25"/>
      <c r="T61" s="27">
        <v>11847201</v>
      </c>
      <c r="U61" s="25"/>
      <c r="V61" s="27">
        <v>9780</v>
      </c>
      <c r="W61" s="25"/>
      <c r="X61" s="27">
        <v>90102375697</v>
      </c>
      <c r="Y61" s="25"/>
      <c r="Z61" s="27">
        <v>114969984492.72099</v>
      </c>
      <c r="AB61" s="10">
        <v>2.4500000000000002</v>
      </c>
      <c r="AE61" s="24">
        <v>2571544507144</v>
      </c>
    </row>
    <row r="62" spans="1:31" ht="21.75" customHeight="1" x14ac:dyDescent="0.2">
      <c r="A62" s="78" t="s">
        <v>72</v>
      </c>
      <c r="B62" s="78"/>
      <c r="C62" s="78"/>
      <c r="E62" s="79">
        <v>0</v>
      </c>
      <c r="F62" s="79"/>
      <c r="G62" s="25"/>
      <c r="H62" s="27">
        <v>0</v>
      </c>
      <c r="I62" s="25"/>
      <c r="J62" s="27">
        <v>0</v>
      </c>
      <c r="K62" s="25"/>
      <c r="L62" s="27">
        <v>1491588</v>
      </c>
      <c r="M62" s="25"/>
      <c r="N62" s="27">
        <v>29970456257</v>
      </c>
      <c r="O62" s="25"/>
      <c r="P62" s="27">
        <v>0</v>
      </c>
      <c r="Q62" s="25"/>
      <c r="R62" s="27">
        <v>0</v>
      </c>
      <c r="S62" s="25"/>
      <c r="T62" s="27">
        <v>1491588</v>
      </c>
      <c r="U62" s="25"/>
      <c r="V62" s="27">
        <v>23190</v>
      </c>
      <c r="W62" s="25"/>
      <c r="X62" s="27">
        <v>29970456257</v>
      </c>
      <c r="Y62" s="25"/>
      <c r="Z62" s="27">
        <v>34322545594.184399</v>
      </c>
      <c r="AB62" s="10">
        <v>0.73</v>
      </c>
      <c r="AE62" s="24">
        <v>1782263899884</v>
      </c>
    </row>
    <row r="63" spans="1:31" ht="21.75" customHeight="1" x14ac:dyDescent="0.2">
      <c r="A63" s="78" t="s">
        <v>73</v>
      </c>
      <c r="B63" s="78"/>
      <c r="C63" s="78"/>
      <c r="E63" s="79">
        <v>0</v>
      </c>
      <c r="F63" s="79"/>
      <c r="G63" s="25"/>
      <c r="H63" s="27">
        <v>0</v>
      </c>
      <c r="I63" s="25"/>
      <c r="J63" s="27">
        <v>0</v>
      </c>
      <c r="K63" s="25"/>
      <c r="L63" s="27">
        <v>10666000</v>
      </c>
      <c r="M63" s="25"/>
      <c r="N63" s="27">
        <v>35825573026</v>
      </c>
      <c r="O63" s="25"/>
      <c r="P63" s="27">
        <v>0</v>
      </c>
      <c r="Q63" s="25"/>
      <c r="R63" s="27">
        <v>0</v>
      </c>
      <c r="S63" s="25"/>
      <c r="T63" s="27">
        <v>10666000</v>
      </c>
      <c r="U63" s="25"/>
      <c r="V63" s="27">
        <v>4170</v>
      </c>
      <c r="W63" s="25"/>
      <c r="X63" s="27">
        <v>35825573026</v>
      </c>
      <c r="Y63" s="25"/>
      <c r="Z63" s="27">
        <v>44133411089.400002</v>
      </c>
      <c r="AB63" s="10">
        <v>0.94</v>
      </c>
      <c r="AE63">
        <v>0</v>
      </c>
    </row>
    <row r="64" spans="1:31" ht="21.75" customHeight="1" x14ac:dyDescent="0.2">
      <c r="A64" s="78" t="s">
        <v>74</v>
      </c>
      <c r="B64" s="78"/>
      <c r="C64" s="78"/>
      <c r="E64" s="79">
        <v>0</v>
      </c>
      <c r="F64" s="79"/>
      <c r="G64" s="25"/>
      <c r="H64" s="27">
        <v>0</v>
      </c>
      <c r="I64" s="25"/>
      <c r="J64" s="27">
        <v>0</v>
      </c>
      <c r="K64" s="25"/>
      <c r="L64" s="27">
        <v>25155633</v>
      </c>
      <c r="M64" s="25"/>
      <c r="N64" s="27">
        <v>80532310253</v>
      </c>
      <c r="O64" s="25"/>
      <c r="P64" s="27">
        <v>0</v>
      </c>
      <c r="Q64" s="25"/>
      <c r="R64" s="27">
        <v>0</v>
      </c>
      <c r="S64" s="25"/>
      <c r="T64" s="27">
        <v>25155633</v>
      </c>
      <c r="U64" s="25"/>
      <c r="V64" s="27">
        <v>3390</v>
      </c>
      <c r="W64" s="25"/>
      <c r="X64" s="27">
        <v>80532310253</v>
      </c>
      <c r="Y64" s="25"/>
      <c r="Z64" s="27">
        <v>84618400053.924896</v>
      </c>
      <c r="AB64" s="10">
        <v>1.8</v>
      </c>
      <c r="AE64">
        <v>0</v>
      </c>
    </row>
    <row r="65" spans="1:31" ht="21.75" customHeight="1" x14ac:dyDescent="0.2">
      <c r="A65" s="78" t="s">
        <v>75</v>
      </c>
      <c r="B65" s="78"/>
      <c r="C65" s="78"/>
      <c r="E65" s="79">
        <v>0</v>
      </c>
      <c r="F65" s="79"/>
      <c r="G65" s="25"/>
      <c r="H65" s="27">
        <v>0</v>
      </c>
      <c r="I65" s="25"/>
      <c r="J65" s="27">
        <v>0</v>
      </c>
      <c r="K65" s="25"/>
      <c r="L65" s="27">
        <v>8935516</v>
      </c>
      <c r="M65" s="25"/>
      <c r="N65" s="27">
        <v>60409553630</v>
      </c>
      <c r="O65" s="25"/>
      <c r="P65" s="27">
        <v>0</v>
      </c>
      <c r="Q65" s="25"/>
      <c r="R65" s="27">
        <v>0</v>
      </c>
      <c r="S65" s="25"/>
      <c r="T65" s="27">
        <v>8935516</v>
      </c>
      <c r="U65" s="25"/>
      <c r="V65" s="27">
        <v>9130</v>
      </c>
      <c r="W65" s="25"/>
      <c r="X65" s="27">
        <v>60409553630</v>
      </c>
      <c r="Y65" s="25"/>
      <c r="Z65" s="27">
        <v>80950637931.851593</v>
      </c>
      <c r="AB65" s="10">
        <v>1.73</v>
      </c>
      <c r="AE65">
        <v>0</v>
      </c>
    </row>
    <row r="66" spans="1:31" ht="21.75" customHeight="1" x14ac:dyDescent="0.2">
      <c r="A66" s="80" t="s">
        <v>76</v>
      </c>
      <c r="B66" s="80"/>
      <c r="C66" s="80"/>
      <c r="D66" s="12"/>
      <c r="E66" s="79">
        <v>0</v>
      </c>
      <c r="F66" s="81"/>
      <c r="G66" s="25"/>
      <c r="H66" s="28">
        <v>0</v>
      </c>
      <c r="I66" s="25"/>
      <c r="J66" s="28">
        <v>0</v>
      </c>
      <c r="K66" s="25"/>
      <c r="L66" s="29">
        <v>4615365</v>
      </c>
      <c r="M66" s="25"/>
      <c r="N66" s="28">
        <v>36049933048</v>
      </c>
      <c r="O66" s="25"/>
      <c r="P66" s="29">
        <v>0</v>
      </c>
      <c r="Q66" s="25"/>
      <c r="R66" s="28">
        <v>0</v>
      </c>
      <c r="S66" s="25"/>
      <c r="T66" s="29">
        <v>4615365</v>
      </c>
      <c r="U66" s="25"/>
      <c r="V66" s="29">
        <v>8680</v>
      </c>
      <c r="W66" s="25"/>
      <c r="X66" s="28">
        <v>36049933048</v>
      </c>
      <c r="Y66" s="25"/>
      <c r="Z66" s="28">
        <v>39751693823.814003</v>
      </c>
      <c r="AB66" s="14">
        <v>0.85</v>
      </c>
      <c r="AE66" s="24">
        <v>136986674612</v>
      </c>
    </row>
    <row r="67" spans="1:31" ht="21.75" customHeight="1" thickBot="1" x14ac:dyDescent="0.25">
      <c r="A67" s="77" t="s">
        <v>77</v>
      </c>
      <c r="B67" s="77"/>
      <c r="C67" s="77"/>
      <c r="D67" s="77"/>
      <c r="E67" s="25"/>
      <c r="F67" s="29"/>
      <c r="G67" s="25"/>
      <c r="H67" s="30">
        <v>2096832603211</v>
      </c>
      <c r="I67" s="25"/>
      <c r="J67" s="30">
        <v>3179585431736.4502</v>
      </c>
      <c r="K67" s="25"/>
      <c r="L67" s="29"/>
      <c r="M67" s="25"/>
      <c r="N67" s="30">
        <v>680591906996</v>
      </c>
      <c r="O67" s="25"/>
      <c r="P67" s="29"/>
      <c r="Q67" s="25"/>
      <c r="R67" s="30">
        <v>86541684340</v>
      </c>
      <c r="S67" s="25"/>
      <c r="T67" s="29"/>
      <c r="U67" s="25"/>
      <c r="V67" s="29"/>
      <c r="W67" s="25"/>
      <c r="X67" s="30">
        <v>2708531181756</v>
      </c>
      <c r="Y67" s="25"/>
      <c r="Z67" s="30">
        <v>4526461043846.9805</v>
      </c>
      <c r="AB67" s="17">
        <v>96.51</v>
      </c>
      <c r="AE67" s="24">
        <v>35665962188</v>
      </c>
    </row>
    <row r="68" spans="1:31" ht="13.5" thickTop="1" x14ac:dyDescent="0.2"/>
    <row r="71" spans="1:31" x14ac:dyDescent="0.2">
      <c r="X71" s="24">
        <v>2708531181756</v>
      </c>
      <c r="Z71" s="24">
        <f>X71+X72</f>
        <v>4526461043828</v>
      </c>
    </row>
    <row r="72" spans="1:31" x14ac:dyDescent="0.2">
      <c r="X72" s="24">
        <v>1817929862072</v>
      </c>
      <c r="Z72" s="25">
        <f>Z67-Z71</f>
        <v>18.98046875</v>
      </c>
    </row>
    <row r="73" spans="1:31" x14ac:dyDescent="0.2">
      <c r="X73" s="25">
        <f>X67-X71</f>
        <v>0</v>
      </c>
    </row>
  </sheetData>
  <mergeCells count="1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D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1:25" ht="7.35" customHeight="1" x14ac:dyDescent="0.2"/>
    <row r="5" spans="1:25" ht="14.45" customHeight="1" x14ac:dyDescent="0.2">
      <c r="A5" s="86" t="s">
        <v>262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</row>
    <row r="6" spans="1:25" ht="7.35" customHeight="1" x14ac:dyDescent="0.2"/>
    <row r="7" spans="1:25" ht="14.45" customHeight="1" x14ac:dyDescent="0.2">
      <c r="E7" s="83" t="s">
        <v>144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Y7" s="2" t="s">
        <v>145</v>
      </c>
    </row>
    <row r="8" spans="1:25" ht="29.1" customHeight="1" x14ac:dyDescent="0.2">
      <c r="A8" s="2" t="s">
        <v>263</v>
      </c>
      <c r="C8" s="2" t="s">
        <v>264</v>
      </c>
      <c r="E8" s="22" t="s">
        <v>82</v>
      </c>
      <c r="F8" s="3"/>
      <c r="G8" s="22" t="s">
        <v>13</v>
      </c>
      <c r="H8" s="3"/>
      <c r="I8" s="22" t="s">
        <v>81</v>
      </c>
      <c r="J8" s="3"/>
      <c r="K8" s="22" t="s">
        <v>265</v>
      </c>
      <c r="L8" s="3"/>
      <c r="M8" s="22" t="s">
        <v>266</v>
      </c>
      <c r="N8" s="3"/>
      <c r="O8" s="22" t="s">
        <v>267</v>
      </c>
      <c r="P8" s="3"/>
      <c r="Q8" s="22" t="s">
        <v>268</v>
      </c>
      <c r="R8" s="3"/>
      <c r="S8" s="22" t="s">
        <v>269</v>
      </c>
      <c r="T8" s="3"/>
      <c r="U8" s="22" t="s">
        <v>270</v>
      </c>
      <c r="V8" s="3"/>
      <c r="W8" s="22" t="s">
        <v>271</v>
      </c>
      <c r="Y8" s="22" t="s">
        <v>271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4"/>
  <sheetViews>
    <sheetView rightToLeft="1" view="pageBreakPreview" zoomScaleNormal="100" zoomScaleSheetLayoutView="100" workbookViewId="0">
      <pane ySplit="7" topLeftCell="A8" activePane="bottomLeft" state="frozen"/>
      <selection pane="bottomLeft" activeCell="Q65" sqref="Q65"/>
    </sheetView>
  </sheetViews>
  <sheetFormatPr defaultRowHeight="12.75" x14ac:dyDescent="0.2"/>
  <cols>
    <col min="1" max="1" width="25.42578125" bestFit="1" customWidth="1"/>
    <col min="2" max="2" width="1.28515625" customWidth="1"/>
    <col min="3" max="3" width="13.42578125" bestFit="1" customWidth="1"/>
    <col min="4" max="4" width="1.28515625" customWidth="1"/>
    <col min="5" max="5" width="19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" bestFit="1" customWidth="1"/>
    <col min="14" max="14" width="1.28515625" customWidth="1"/>
    <col min="15" max="15" width="19.42578125" bestFit="1" customWidth="1"/>
    <col min="16" max="16" width="1.28515625" customWidth="1"/>
    <col min="17" max="17" width="23.140625" customWidth="1"/>
    <col min="18" max="18" width="1.28515625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86" t="s">
        <v>272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 x14ac:dyDescent="0.2">
      <c r="A6" s="83" t="s">
        <v>128</v>
      </c>
      <c r="C6" s="83" t="s">
        <v>144</v>
      </c>
      <c r="D6" s="83"/>
      <c r="E6" s="83"/>
      <c r="F6" s="83"/>
      <c r="G6" s="83"/>
      <c r="H6" s="83"/>
      <c r="I6" s="83"/>
      <c r="K6" s="83" t="s">
        <v>145</v>
      </c>
      <c r="L6" s="83"/>
      <c r="M6" s="83"/>
      <c r="N6" s="83"/>
      <c r="O6" s="83"/>
      <c r="P6" s="83"/>
      <c r="Q6" s="83"/>
      <c r="R6" s="83"/>
    </row>
    <row r="7" spans="1:18" ht="29.1" customHeight="1" x14ac:dyDescent="0.2">
      <c r="A7" s="83"/>
      <c r="C7" s="22" t="s">
        <v>13</v>
      </c>
      <c r="D7" s="3"/>
      <c r="E7" s="22" t="s">
        <v>15</v>
      </c>
      <c r="F7" s="3"/>
      <c r="G7" s="22" t="s">
        <v>260</v>
      </c>
      <c r="H7" s="3"/>
      <c r="I7" s="22" t="s">
        <v>273</v>
      </c>
      <c r="K7" s="22" t="s">
        <v>13</v>
      </c>
      <c r="L7" s="3"/>
      <c r="M7" s="22" t="s">
        <v>15</v>
      </c>
      <c r="N7" s="3"/>
      <c r="O7" s="22" t="s">
        <v>260</v>
      </c>
      <c r="P7" s="3"/>
      <c r="Q7" s="118" t="s">
        <v>273</v>
      </c>
      <c r="R7" s="118"/>
    </row>
    <row r="8" spans="1:18" ht="21.75" customHeight="1" x14ac:dyDescent="0.2">
      <c r="A8" s="5" t="s">
        <v>70</v>
      </c>
      <c r="C8" s="71">
        <v>31429097</v>
      </c>
      <c r="D8" s="53"/>
      <c r="E8" s="71">
        <v>138154644855</v>
      </c>
      <c r="F8" s="53"/>
      <c r="G8" s="71">
        <v>114476219266</v>
      </c>
      <c r="H8" s="53"/>
      <c r="I8" s="71">
        <v>23678425589</v>
      </c>
      <c r="J8" s="53"/>
      <c r="K8" s="71">
        <v>31429097</v>
      </c>
      <c r="L8" s="53"/>
      <c r="M8" s="71">
        <v>138154644855</v>
      </c>
      <c r="N8" s="53"/>
      <c r="O8" s="71">
        <v>114476219266</v>
      </c>
      <c r="P8" s="53"/>
      <c r="Q8" s="117">
        <v>23678425589</v>
      </c>
      <c r="R8" s="117"/>
    </row>
    <row r="9" spans="1:18" ht="21.75" customHeight="1" x14ac:dyDescent="0.2">
      <c r="A9" s="8" t="s">
        <v>66</v>
      </c>
      <c r="C9" s="72">
        <v>800000</v>
      </c>
      <c r="D9" s="53"/>
      <c r="E9" s="72">
        <v>6239393760</v>
      </c>
      <c r="F9" s="53"/>
      <c r="G9" s="72">
        <v>5628155440</v>
      </c>
      <c r="H9" s="53"/>
      <c r="I9" s="72">
        <v>611238319</v>
      </c>
      <c r="J9" s="53"/>
      <c r="K9" s="72">
        <v>800000</v>
      </c>
      <c r="L9" s="53"/>
      <c r="M9" s="72">
        <v>6239393760</v>
      </c>
      <c r="N9" s="53"/>
      <c r="O9" s="72">
        <v>5771218833</v>
      </c>
      <c r="P9" s="53"/>
      <c r="Q9" s="114">
        <v>468174926</v>
      </c>
      <c r="R9" s="114"/>
    </row>
    <row r="10" spans="1:18" ht="21.75" customHeight="1" x14ac:dyDescent="0.2">
      <c r="A10" s="8" t="s">
        <v>32</v>
      </c>
      <c r="C10" s="72">
        <v>11000989</v>
      </c>
      <c r="D10" s="53"/>
      <c r="E10" s="72">
        <v>25314091192</v>
      </c>
      <c r="F10" s="53"/>
      <c r="G10" s="72">
        <v>20554736401</v>
      </c>
      <c r="H10" s="53"/>
      <c r="I10" s="72">
        <v>4759354791</v>
      </c>
      <c r="J10" s="53"/>
      <c r="K10" s="72">
        <v>11000989</v>
      </c>
      <c r="L10" s="53"/>
      <c r="M10" s="72">
        <v>25314091192</v>
      </c>
      <c r="N10" s="53"/>
      <c r="O10" s="72">
        <v>24110644530</v>
      </c>
      <c r="P10" s="53"/>
      <c r="Q10" s="114">
        <v>1203446662</v>
      </c>
      <c r="R10" s="114"/>
    </row>
    <row r="11" spans="1:18" ht="21.75" customHeight="1" x14ac:dyDescent="0.2">
      <c r="A11" s="8" t="s">
        <v>47</v>
      </c>
      <c r="C11" s="72">
        <v>4102963</v>
      </c>
      <c r="D11" s="53"/>
      <c r="E11" s="72">
        <v>85089064306</v>
      </c>
      <c r="F11" s="53"/>
      <c r="G11" s="72">
        <v>66768452374</v>
      </c>
      <c r="H11" s="53"/>
      <c r="I11" s="72">
        <v>18320611932</v>
      </c>
      <c r="J11" s="53"/>
      <c r="K11" s="72">
        <v>4102963</v>
      </c>
      <c r="L11" s="53"/>
      <c r="M11" s="72">
        <v>85089064306</v>
      </c>
      <c r="N11" s="53"/>
      <c r="O11" s="72">
        <v>51888727727</v>
      </c>
      <c r="P11" s="53"/>
      <c r="Q11" s="114">
        <v>33200336579</v>
      </c>
      <c r="R11" s="114"/>
    </row>
    <row r="12" spans="1:18" ht="21.75" customHeight="1" x14ac:dyDescent="0.2">
      <c r="A12" s="8" t="s">
        <v>20</v>
      </c>
      <c r="C12" s="72">
        <v>19986764</v>
      </c>
      <c r="D12" s="53"/>
      <c r="E12" s="72">
        <v>61678348237</v>
      </c>
      <c r="F12" s="53"/>
      <c r="G12" s="72">
        <v>55272526217</v>
      </c>
      <c r="H12" s="53"/>
      <c r="I12" s="72">
        <v>6405822020</v>
      </c>
      <c r="J12" s="53"/>
      <c r="K12" s="72">
        <v>19986764</v>
      </c>
      <c r="L12" s="53"/>
      <c r="M12" s="72">
        <v>61678348237</v>
      </c>
      <c r="N12" s="53"/>
      <c r="O12" s="72">
        <v>38262630655</v>
      </c>
      <c r="P12" s="53"/>
      <c r="Q12" s="114">
        <v>23415717582</v>
      </c>
      <c r="R12" s="114"/>
    </row>
    <row r="13" spans="1:18" ht="21.75" customHeight="1" x14ac:dyDescent="0.2">
      <c r="A13" s="8" t="s">
        <v>50</v>
      </c>
      <c r="C13" s="72">
        <v>418969</v>
      </c>
      <c r="D13" s="53"/>
      <c r="E13" s="72">
        <v>29246631503</v>
      </c>
      <c r="F13" s="53"/>
      <c r="G13" s="72">
        <v>26378091953</v>
      </c>
      <c r="H13" s="53"/>
      <c r="I13" s="72">
        <v>2868539550</v>
      </c>
      <c r="J13" s="53"/>
      <c r="K13" s="72">
        <v>418969</v>
      </c>
      <c r="L13" s="53"/>
      <c r="M13" s="72">
        <v>29246631503</v>
      </c>
      <c r="N13" s="53"/>
      <c r="O13" s="72">
        <v>24927223069</v>
      </c>
      <c r="P13" s="53"/>
      <c r="Q13" s="114">
        <v>4319408434</v>
      </c>
      <c r="R13" s="114"/>
    </row>
    <row r="14" spans="1:18" ht="21.75" customHeight="1" x14ac:dyDescent="0.2">
      <c r="A14" s="8" t="s">
        <v>35</v>
      </c>
      <c r="C14" s="72">
        <v>1664000</v>
      </c>
      <c r="D14" s="53"/>
      <c r="E14" s="72">
        <v>56782611059</v>
      </c>
      <c r="F14" s="53"/>
      <c r="G14" s="72">
        <v>49647634088</v>
      </c>
      <c r="H14" s="53"/>
      <c r="I14" s="72">
        <v>7134976971</v>
      </c>
      <c r="J14" s="53"/>
      <c r="K14" s="72">
        <v>1664000</v>
      </c>
      <c r="L14" s="53"/>
      <c r="M14" s="72">
        <v>56782611059</v>
      </c>
      <c r="N14" s="53"/>
      <c r="O14" s="72">
        <v>59839143918</v>
      </c>
      <c r="P14" s="53"/>
      <c r="Q14" s="114">
        <v>-3056532858</v>
      </c>
      <c r="R14" s="114"/>
    </row>
    <row r="15" spans="1:18" ht="21.75" customHeight="1" x14ac:dyDescent="0.2">
      <c r="A15" s="8" t="s">
        <v>43</v>
      </c>
      <c r="C15" s="72">
        <v>10350000</v>
      </c>
      <c r="D15" s="53"/>
      <c r="E15" s="72">
        <v>114099638895</v>
      </c>
      <c r="F15" s="53"/>
      <c r="G15" s="72">
        <v>98078447475</v>
      </c>
      <c r="H15" s="53"/>
      <c r="I15" s="72">
        <v>16021191419</v>
      </c>
      <c r="J15" s="53"/>
      <c r="K15" s="72">
        <v>10350000</v>
      </c>
      <c r="L15" s="53"/>
      <c r="M15" s="72">
        <v>114099638895</v>
      </c>
      <c r="N15" s="53"/>
      <c r="O15" s="72">
        <v>55297210911</v>
      </c>
      <c r="P15" s="53"/>
      <c r="Q15" s="114">
        <v>58802427984</v>
      </c>
      <c r="R15" s="114"/>
    </row>
    <row r="16" spans="1:18" ht="21.75" customHeight="1" x14ac:dyDescent="0.2">
      <c r="A16" s="8" t="s">
        <v>34</v>
      </c>
      <c r="C16" s="72">
        <v>6600000</v>
      </c>
      <c r="D16" s="53"/>
      <c r="E16" s="72">
        <v>128360047200</v>
      </c>
      <c r="F16" s="53"/>
      <c r="G16" s="72">
        <v>117554226900</v>
      </c>
      <c r="H16" s="53"/>
      <c r="I16" s="72">
        <v>10805820299</v>
      </c>
      <c r="J16" s="53"/>
      <c r="K16" s="72">
        <v>6600000</v>
      </c>
      <c r="L16" s="53"/>
      <c r="M16" s="72">
        <v>128360047200</v>
      </c>
      <c r="N16" s="53"/>
      <c r="O16" s="72">
        <v>95908908293</v>
      </c>
      <c r="P16" s="53"/>
      <c r="Q16" s="114">
        <v>32451138907</v>
      </c>
      <c r="R16" s="114"/>
    </row>
    <row r="17" spans="1:18" ht="21.75" customHeight="1" x14ac:dyDescent="0.2">
      <c r="A17" s="8" t="s">
        <v>31</v>
      </c>
      <c r="C17" s="72">
        <v>2038232</v>
      </c>
      <c r="D17" s="53"/>
      <c r="E17" s="72">
        <v>77137252437</v>
      </c>
      <c r="F17" s="53"/>
      <c r="G17" s="72">
        <v>60317335224</v>
      </c>
      <c r="H17" s="53"/>
      <c r="I17" s="72">
        <v>16819917213</v>
      </c>
      <c r="J17" s="53"/>
      <c r="K17" s="72">
        <v>2038232</v>
      </c>
      <c r="L17" s="53"/>
      <c r="M17" s="72">
        <v>77137252437</v>
      </c>
      <c r="N17" s="53"/>
      <c r="O17" s="72">
        <v>66667901639</v>
      </c>
      <c r="P17" s="53"/>
      <c r="Q17" s="114">
        <v>10469350798</v>
      </c>
      <c r="R17" s="114"/>
    </row>
    <row r="18" spans="1:18" ht="21.75" customHeight="1" x14ac:dyDescent="0.2">
      <c r="A18" s="8" t="s">
        <v>41</v>
      </c>
      <c r="C18" s="72">
        <v>3555006</v>
      </c>
      <c r="D18" s="53"/>
      <c r="E18" s="72">
        <v>125685744382</v>
      </c>
      <c r="F18" s="53"/>
      <c r="G18" s="72">
        <v>107523177858</v>
      </c>
      <c r="H18" s="53"/>
      <c r="I18" s="72">
        <v>18162566524</v>
      </c>
      <c r="J18" s="53"/>
      <c r="K18" s="72">
        <v>3555006</v>
      </c>
      <c r="L18" s="53"/>
      <c r="M18" s="72">
        <v>125685744382</v>
      </c>
      <c r="N18" s="53"/>
      <c r="O18" s="72">
        <v>97977314665</v>
      </c>
      <c r="P18" s="53"/>
      <c r="Q18" s="114">
        <v>27708429717</v>
      </c>
      <c r="R18" s="114"/>
    </row>
    <row r="19" spans="1:18" ht="21.75" customHeight="1" x14ac:dyDescent="0.2">
      <c r="A19" s="8" t="s">
        <v>54</v>
      </c>
      <c r="C19" s="72">
        <v>1725439</v>
      </c>
      <c r="D19" s="53"/>
      <c r="E19" s="72">
        <v>132225587764</v>
      </c>
      <c r="F19" s="53"/>
      <c r="G19" s="72">
        <v>104095762477</v>
      </c>
      <c r="H19" s="53"/>
      <c r="I19" s="72">
        <v>28129825287</v>
      </c>
      <c r="J19" s="53"/>
      <c r="K19" s="72">
        <v>1725439</v>
      </c>
      <c r="L19" s="53"/>
      <c r="M19" s="72">
        <v>132225587764</v>
      </c>
      <c r="N19" s="53"/>
      <c r="O19" s="72">
        <v>68452539980</v>
      </c>
      <c r="P19" s="53"/>
      <c r="Q19" s="114">
        <v>63773047784</v>
      </c>
      <c r="R19" s="114"/>
    </row>
    <row r="20" spans="1:18" ht="21.75" customHeight="1" x14ac:dyDescent="0.2">
      <c r="A20" s="8" t="s">
        <v>76</v>
      </c>
      <c r="C20" s="72">
        <v>4615365</v>
      </c>
      <c r="D20" s="53"/>
      <c r="E20" s="72">
        <v>39751693823</v>
      </c>
      <c r="F20" s="53"/>
      <c r="G20" s="72">
        <v>36049933048</v>
      </c>
      <c r="H20" s="53"/>
      <c r="I20" s="72">
        <v>3701760775</v>
      </c>
      <c r="J20" s="53"/>
      <c r="K20" s="72">
        <v>4615365</v>
      </c>
      <c r="L20" s="53"/>
      <c r="M20" s="72">
        <v>39751693823</v>
      </c>
      <c r="N20" s="53"/>
      <c r="O20" s="72">
        <v>36049933048</v>
      </c>
      <c r="P20" s="53"/>
      <c r="Q20" s="114">
        <v>3701760775</v>
      </c>
      <c r="R20" s="114"/>
    </row>
    <row r="21" spans="1:18" ht="21.75" customHeight="1" x14ac:dyDescent="0.2">
      <c r="A21" s="8" t="s">
        <v>63</v>
      </c>
      <c r="C21" s="72">
        <v>20492394</v>
      </c>
      <c r="D21" s="53"/>
      <c r="E21" s="72">
        <v>69745578134</v>
      </c>
      <c r="F21" s="53"/>
      <c r="G21" s="72">
        <v>55938800422</v>
      </c>
      <c r="H21" s="53"/>
      <c r="I21" s="72">
        <v>13806777712</v>
      </c>
      <c r="J21" s="53"/>
      <c r="K21" s="72">
        <v>20492394</v>
      </c>
      <c r="L21" s="53"/>
      <c r="M21" s="72">
        <v>69745578134</v>
      </c>
      <c r="N21" s="53"/>
      <c r="O21" s="72">
        <v>40190926096</v>
      </c>
      <c r="P21" s="53"/>
      <c r="Q21" s="114">
        <v>29554652038</v>
      </c>
      <c r="R21" s="114"/>
    </row>
    <row r="22" spans="1:18" ht="21.75" customHeight="1" x14ac:dyDescent="0.2">
      <c r="A22" s="8" t="s">
        <v>52</v>
      </c>
      <c r="C22" s="72">
        <v>1339365</v>
      </c>
      <c r="D22" s="53"/>
      <c r="E22" s="72">
        <v>85707965084</v>
      </c>
      <c r="F22" s="53"/>
      <c r="G22" s="72">
        <v>79076196658</v>
      </c>
      <c r="H22" s="53"/>
      <c r="I22" s="72">
        <v>6631768426</v>
      </c>
      <c r="J22" s="53"/>
      <c r="K22" s="72">
        <v>1339365</v>
      </c>
      <c r="L22" s="53"/>
      <c r="M22" s="72">
        <v>85707965084</v>
      </c>
      <c r="N22" s="53"/>
      <c r="O22" s="72">
        <v>54667110654</v>
      </c>
      <c r="P22" s="53"/>
      <c r="Q22" s="114">
        <v>31040854430</v>
      </c>
      <c r="R22" s="114"/>
    </row>
    <row r="23" spans="1:18" ht="21.75" customHeight="1" x14ac:dyDescent="0.2">
      <c r="A23" s="8" t="s">
        <v>24</v>
      </c>
      <c r="C23" s="72">
        <v>30354405</v>
      </c>
      <c r="D23" s="53"/>
      <c r="E23" s="72">
        <v>62799710961</v>
      </c>
      <c r="F23" s="53"/>
      <c r="G23" s="72">
        <v>53613182499</v>
      </c>
      <c r="H23" s="53"/>
      <c r="I23" s="72">
        <v>9186528462</v>
      </c>
      <c r="J23" s="53"/>
      <c r="K23" s="72">
        <v>30354405</v>
      </c>
      <c r="L23" s="53"/>
      <c r="M23" s="72">
        <v>62799710961</v>
      </c>
      <c r="N23" s="53"/>
      <c r="O23" s="72">
        <v>55768237872</v>
      </c>
      <c r="P23" s="53"/>
      <c r="Q23" s="114">
        <v>7031473089</v>
      </c>
      <c r="R23" s="114"/>
    </row>
    <row r="24" spans="1:18" ht="21.75" customHeight="1" x14ac:dyDescent="0.2">
      <c r="A24" s="8" t="s">
        <v>40</v>
      </c>
      <c r="C24" s="72">
        <v>3497910</v>
      </c>
      <c r="D24" s="53"/>
      <c r="E24" s="72">
        <v>77955766157</v>
      </c>
      <c r="F24" s="53"/>
      <c r="G24" s="72">
        <v>46405547351</v>
      </c>
      <c r="H24" s="53"/>
      <c r="I24" s="72">
        <v>31550218806</v>
      </c>
      <c r="J24" s="53"/>
      <c r="K24" s="72">
        <v>3497910</v>
      </c>
      <c r="L24" s="53"/>
      <c r="M24" s="72">
        <v>77955766157</v>
      </c>
      <c r="N24" s="53"/>
      <c r="O24" s="72">
        <v>30936858983</v>
      </c>
      <c r="P24" s="53"/>
      <c r="Q24" s="114">
        <v>47018907174</v>
      </c>
      <c r="R24" s="114"/>
    </row>
    <row r="25" spans="1:18" ht="21.75" customHeight="1" x14ac:dyDescent="0.2">
      <c r="A25" s="8" t="s">
        <v>30</v>
      </c>
      <c r="C25" s="72">
        <v>920000</v>
      </c>
      <c r="D25" s="53"/>
      <c r="E25" s="72">
        <v>43636065520</v>
      </c>
      <c r="F25" s="53"/>
      <c r="G25" s="72">
        <v>40596147148</v>
      </c>
      <c r="H25" s="53"/>
      <c r="I25" s="72">
        <v>3039918371</v>
      </c>
      <c r="J25" s="53"/>
      <c r="K25" s="72">
        <v>920000</v>
      </c>
      <c r="L25" s="53"/>
      <c r="M25" s="72">
        <v>43636065520</v>
      </c>
      <c r="N25" s="53"/>
      <c r="O25" s="72">
        <v>59954374631</v>
      </c>
      <c r="P25" s="53"/>
      <c r="Q25" s="114">
        <v>-16318309111</v>
      </c>
      <c r="R25" s="114"/>
    </row>
    <row r="26" spans="1:18" ht="21.75" customHeight="1" x14ac:dyDescent="0.2">
      <c r="A26" s="8" t="s">
        <v>23</v>
      </c>
      <c r="C26" s="72">
        <v>173198732</v>
      </c>
      <c r="D26" s="53"/>
      <c r="E26" s="72">
        <v>235276211042</v>
      </c>
      <c r="F26" s="53"/>
      <c r="G26" s="72">
        <v>192139374686</v>
      </c>
      <c r="H26" s="53"/>
      <c r="I26" s="72">
        <v>43136836356</v>
      </c>
      <c r="J26" s="53"/>
      <c r="K26" s="72">
        <v>173198732</v>
      </c>
      <c r="L26" s="53"/>
      <c r="M26" s="72">
        <v>235276211042</v>
      </c>
      <c r="N26" s="53"/>
      <c r="O26" s="72">
        <v>141060796410</v>
      </c>
      <c r="P26" s="53"/>
      <c r="Q26" s="114">
        <v>94215414632</v>
      </c>
      <c r="R26" s="114"/>
    </row>
    <row r="27" spans="1:18" ht="21.75" customHeight="1" x14ac:dyDescent="0.2">
      <c r="A27" s="8" t="s">
        <v>38</v>
      </c>
      <c r="C27" s="72">
        <v>26296215</v>
      </c>
      <c r="D27" s="53"/>
      <c r="E27" s="72">
        <v>66354359791</v>
      </c>
      <c r="F27" s="53"/>
      <c r="G27" s="72">
        <v>56752155936</v>
      </c>
      <c r="H27" s="53"/>
      <c r="I27" s="72">
        <v>9602203855</v>
      </c>
      <c r="J27" s="53"/>
      <c r="K27" s="72">
        <v>26296215</v>
      </c>
      <c r="L27" s="53"/>
      <c r="M27" s="72">
        <v>66354359791</v>
      </c>
      <c r="N27" s="53"/>
      <c r="O27" s="72">
        <v>56050898997</v>
      </c>
      <c r="P27" s="53"/>
      <c r="Q27" s="114">
        <v>10303460794</v>
      </c>
      <c r="R27" s="114"/>
    </row>
    <row r="28" spans="1:18" ht="21.75" customHeight="1" x14ac:dyDescent="0.2">
      <c r="A28" s="8" t="s">
        <v>58</v>
      </c>
      <c r="C28" s="72">
        <v>7773332</v>
      </c>
      <c r="D28" s="53"/>
      <c r="E28" s="72">
        <v>159355624007</v>
      </c>
      <c r="F28" s="53"/>
      <c r="G28" s="72">
        <v>151950909629</v>
      </c>
      <c r="H28" s="53"/>
      <c r="I28" s="72">
        <v>7404714378</v>
      </c>
      <c r="J28" s="53"/>
      <c r="K28" s="72">
        <v>7773332</v>
      </c>
      <c r="L28" s="53"/>
      <c r="M28" s="72">
        <v>159355624007</v>
      </c>
      <c r="N28" s="53"/>
      <c r="O28" s="72">
        <v>25622999516</v>
      </c>
      <c r="P28" s="53"/>
      <c r="Q28" s="114">
        <v>133732624491</v>
      </c>
      <c r="R28" s="114"/>
    </row>
    <row r="29" spans="1:18" ht="21.75" customHeight="1" x14ac:dyDescent="0.2">
      <c r="A29" s="8" t="s">
        <v>45</v>
      </c>
      <c r="C29" s="72">
        <v>33200000</v>
      </c>
      <c r="D29" s="53"/>
      <c r="E29" s="72">
        <v>94975718412</v>
      </c>
      <c r="F29" s="53"/>
      <c r="G29" s="72">
        <v>71750646792</v>
      </c>
      <c r="H29" s="53"/>
      <c r="I29" s="72">
        <v>23225071620</v>
      </c>
      <c r="J29" s="53"/>
      <c r="K29" s="72">
        <v>33200000</v>
      </c>
      <c r="L29" s="53"/>
      <c r="M29" s="72">
        <v>94975718412</v>
      </c>
      <c r="N29" s="53"/>
      <c r="O29" s="72">
        <v>36236701080</v>
      </c>
      <c r="P29" s="53"/>
      <c r="Q29" s="114">
        <v>58739017332</v>
      </c>
      <c r="R29" s="114"/>
    </row>
    <row r="30" spans="1:18" ht="21.75" customHeight="1" x14ac:dyDescent="0.2">
      <c r="A30" s="8" t="s">
        <v>44</v>
      </c>
      <c r="C30" s="72">
        <v>8942001</v>
      </c>
      <c r="D30" s="53"/>
      <c r="E30" s="72">
        <v>109668788546</v>
      </c>
      <c r="F30" s="53"/>
      <c r="G30" s="72">
        <v>65038205505</v>
      </c>
      <c r="H30" s="53"/>
      <c r="I30" s="72">
        <v>44630583041</v>
      </c>
      <c r="J30" s="53"/>
      <c r="K30" s="72">
        <v>8942001</v>
      </c>
      <c r="L30" s="53"/>
      <c r="M30" s="72">
        <v>109668788546</v>
      </c>
      <c r="N30" s="53"/>
      <c r="O30" s="72">
        <v>18213143196</v>
      </c>
      <c r="P30" s="53"/>
      <c r="Q30" s="114">
        <v>91455645350</v>
      </c>
      <c r="R30" s="114"/>
    </row>
    <row r="31" spans="1:18" ht="21.75" customHeight="1" x14ac:dyDescent="0.2">
      <c r="A31" s="8" t="s">
        <v>29</v>
      </c>
      <c r="C31" s="72">
        <v>4472861</v>
      </c>
      <c r="D31" s="53"/>
      <c r="E31" s="72">
        <v>55034743727</v>
      </c>
      <c r="F31" s="53"/>
      <c r="G31" s="72">
        <v>51825666640</v>
      </c>
      <c r="H31" s="53"/>
      <c r="I31" s="72">
        <v>3209077087</v>
      </c>
      <c r="J31" s="53"/>
      <c r="K31" s="72">
        <v>4472861</v>
      </c>
      <c r="L31" s="53"/>
      <c r="M31" s="72">
        <v>55034743727</v>
      </c>
      <c r="N31" s="53"/>
      <c r="O31" s="72">
        <v>45108188452</v>
      </c>
      <c r="P31" s="53"/>
      <c r="Q31" s="114">
        <v>9926555275</v>
      </c>
      <c r="R31" s="114"/>
    </row>
    <row r="32" spans="1:18" ht="21.75" customHeight="1" x14ac:dyDescent="0.2">
      <c r="A32" s="8" t="s">
        <v>53</v>
      </c>
      <c r="C32" s="72">
        <v>1450000</v>
      </c>
      <c r="D32" s="53"/>
      <c r="E32" s="72">
        <v>24603334650</v>
      </c>
      <c r="F32" s="53"/>
      <c r="G32" s="72">
        <v>23060183479</v>
      </c>
      <c r="H32" s="53"/>
      <c r="I32" s="72">
        <v>1543151170</v>
      </c>
      <c r="J32" s="53"/>
      <c r="K32" s="72">
        <v>1450000</v>
      </c>
      <c r="L32" s="53"/>
      <c r="M32" s="72">
        <v>24603334650</v>
      </c>
      <c r="N32" s="53"/>
      <c r="O32" s="72">
        <v>22148912569</v>
      </c>
      <c r="P32" s="53"/>
      <c r="Q32" s="114">
        <v>2454422080</v>
      </c>
      <c r="R32" s="114"/>
    </row>
    <row r="33" spans="1:18" ht="21.75" customHeight="1" x14ac:dyDescent="0.2">
      <c r="A33" s="8" t="s">
        <v>49</v>
      </c>
      <c r="C33" s="72">
        <v>1240000</v>
      </c>
      <c r="D33" s="53"/>
      <c r="E33" s="72">
        <v>23340968756</v>
      </c>
      <c r="F33" s="53"/>
      <c r="G33" s="72">
        <v>16868986908</v>
      </c>
      <c r="H33" s="53"/>
      <c r="I33" s="72">
        <v>6471981848</v>
      </c>
      <c r="J33" s="53"/>
      <c r="K33" s="72">
        <v>1240000</v>
      </c>
      <c r="L33" s="53"/>
      <c r="M33" s="72">
        <v>23340968756</v>
      </c>
      <c r="N33" s="53"/>
      <c r="O33" s="72">
        <v>9916794222</v>
      </c>
      <c r="P33" s="53"/>
      <c r="Q33" s="114">
        <v>13424174534</v>
      </c>
      <c r="R33" s="114"/>
    </row>
    <row r="34" spans="1:18" ht="21.75" customHeight="1" x14ac:dyDescent="0.2">
      <c r="A34" s="8" t="s">
        <v>56</v>
      </c>
      <c r="C34" s="72">
        <v>1359309</v>
      </c>
      <c r="D34" s="53"/>
      <c r="E34" s="72">
        <v>64742473988</v>
      </c>
      <c r="F34" s="53"/>
      <c r="G34" s="72">
        <v>49919145048</v>
      </c>
      <c r="H34" s="53"/>
      <c r="I34" s="72">
        <v>14823328940</v>
      </c>
      <c r="J34" s="53"/>
      <c r="K34" s="72">
        <v>1359309</v>
      </c>
      <c r="L34" s="53"/>
      <c r="M34" s="72">
        <v>64742473988</v>
      </c>
      <c r="N34" s="53"/>
      <c r="O34" s="72">
        <v>32631989841</v>
      </c>
      <c r="P34" s="53"/>
      <c r="Q34" s="114">
        <v>32110484147</v>
      </c>
      <c r="R34" s="114"/>
    </row>
    <row r="35" spans="1:18" ht="21.75" customHeight="1" x14ac:dyDescent="0.2">
      <c r="A35" s="8" t="s">
        <v>48</v>
      </c>
      <c r="C35" s="72">
        <v>5675000</v>
      </c>
      <c r="D35" s="53"/>
      <c r="E35" s="72">
        <v>102824474885</v>
      </c>
      <c r="F35" s="53"/>
      <c r="G35" s="72">
        <v>84072804492</v>
      </c>
      <c r="H35" s="53"/>
      <c r="I35" s="72">
        <v>18751670393</v>
      </c>
      <c r="J35" s="53"/>
      <c r="K35" s="72">
        <v>5675000</v>
      </c>
      <c r="L35" s="53"/>
      <c r="M35" s="72">
        <v>102824474885</v>
      </c>
      <c r="N35" s="53"/>
      <c r="O35" s="72">
        <v>87326916349</v>
      </c>
      <c r="P35" s="53"/>
      <c r="Q35" s="114">
        <v>15497558535</v>
      </c>
      <c r="R35" s="114"/>
    </row>
    <row r="36" spans="1:18" ht="21.75" customHeight="1" x14ac:dyDescent="0.2">
      <c r="A36" s="8" t="s">
        <v>59</v>
      </c>
      <c r="C36" s="72">
        <v>3787585</v>
      </c>
      <c r="D36" s="53"/>
      <c r="E36" s="72">
        <v>6013291148</v>
      </c>
      <c r="F36" s="53"/>
      <c r="G36" s="72">
        <v>6013291148</v>
      </c>
      <c r="H36" s="53"/>
      <c r="I36" s="72">
        <v>0</v>
      </c>
      <c r="J36" s="53"/>
      <c r="K36" s="72">
        <v>3787585</v>
      </c>
      <c r="L36" s="53"/>
      <c r="M36" s="72">
        <v>6013291148</v>
      </c>
      <c r="N36" s="53"/>
      <c r="O36" s="72">
        <v>4314746004</v>
      </c>
      <c r="P36" s="53"/>
      <c r="Q36" s="114">
        <v>1698545144</v>
      </c>
      <c r="R36" s="114"/>
    </row>
    <row r="37" spans="1:18" ht="21.75" customHeight="1" x14ac:dyDescent="0.2">
      <c r="A37" s="8" t="s">
        <v>60</v>
      </c>
      <c r="C37" s="72">
        <v>37047587</v>
      </c>
      <c r="D37" s="53"/>
      <c r="E37" s="72">
        <v>95468860169</v>
      </c>
      <c r="F37" s="53"/>
      <c r="G37" s="72">
        <v>77125016801</v>
      </c>
      <c r="H37" s="53"/>
      <c r="I37" s="72">
        <v>18343843368</v>
      </c>
      <c r="J37" s="53"/>
      <c r="K37" s="72">
        <v>37047587</v>
      </c>
      <c r="L37" s="53"/>
      <c r="M37" s="72">
        <v>95468860169</v>
      </c>
      <c r="N37" s="53"/>
      <c r="O37" s="72">
        <v>61911030558</v>
      </c>
      <c r="P37" s="53"/>
      <c r="Q37" s="114">
        <v>33557829611</v>
      </c>
      <c r="R37" s="114"/>
    </row>
    <row r="38" spans="1:18" ht="21.75" customHeight="1" x14ac:dyDescent="0.2">
      <c r="A38" s="8" t="s">
        <v>64</v>
      </c>
      <c r="C38" s="72">
        <v>31813200</v>
      </c>
      <c r="D38" s="53"/>
      <c r="E38" s="72">
        <v>607670216307</v>
      </c>
      <c r="F38" s="53"/>
      <c r="G38" s="72">
        <v>471173280446</v>
      </c>
      <c r="H38" s="53"/>
      <c r="I38" s="72">
        <v>136496935861</v>
      </c>
      <c r="J38" s="53"/>
      <c r="K38" s="72">
        <v>31813200</v>
      </c>
      <c r="L38" s="53"/>
      <c r="M38" s="72">
        <v>607670216307</v>
      </c>
      <c r="N38" s="53"/>
      <c r="O38" s="72">
        <v>125441515459</v>
      </c>
      <c r="P38" s="53"/>
      <c r="Q38" s="114">
        <v>482228700848</v>
      </c>
      <c r="R38" s="114"/>
    </row>
    <row r="39" spans="1:18" ht="21.75" customHeight="1" x14ac:dyDescent="0.2">
      <c r="A39" s="8" t="s">
        <v>28</v>
      </c>
      <c r="C39" s="72">
        <v>10000000</v>
      </c>
      <c r="D39" s="53"/>
      <c r="E39" s="72">
        <v>54277169000</v>
      </c>
      <c r="F39" s="53"/>
      <c r="G39" s="72">
        <v>55448557288</v>
      </c>
      <c r="H39" s="53"/>
      <c r="I39" s="72">
        <v>-1171388288</v>
      </c>
      <c r="J39" s="53"/>
      <c r="K39" s="72">
        <v>10000000</v>
      </c>
      <c r="L39" s="53"/>
      <c r="M39" s="72">
        <v>54277169000</v>
      </c>
      <c r="N39" s="53"/>
      <c r="O39" s="72">
        <v>37705948473</v>
      </c>
      <c r="P39" s="53"/>
      <c r="Q39" s="114">
        <v>16571220527</v>
      </c>
      <c r="R39" s="114"/>
    </row>
    <row r="40" spans="1:18" ht="21.75" customHeight="1" x14ac:dyDescent="0.2">
      <c r="A40" s="8" t="s">
        <v>39</v>
      </c>
      <c r="C40" s="72">
        <v>16793756</v>
      </c>
      <c r="D40" s="53"/>
      <c r="E40" s="72">
        <v>84986095357</v>
      </c>
      <c r="F40" s="53"/>
      <c r="G40" s="72">
        <v>88870068093</v>
      </c>
      <c r="H40" s="53"/>
      <c r="I40" s="72">
        <v>-3883972735</v>
      </c>
      <c r="J40" s="53"/>
      <c r="K40" s="72">
        <v>16793756</v>
      </c>
      <c r="L40" s="53"/>
      <c r="M40" s="72">
        <v>84986095357</v>
      </c>
      <c r="N40" s="53"/>
      <c r="O40" s="72">
        <v>75798657107</v>
      </c>
      <c r="P40" s="53"/>
      <c r="Q40" s="114">
        <v>9187438250</v>
      </c>
      <c r="R40" s="114"/>
    </row>
    <row r="41" spans="1:18" ht="21.75" customHeight="1" x14ac:dyDescent="0.2">
      <c r="A41" s="8" t="s">
        <v>74</v>
      </c>
      <c r="C41" s="72">
        <v>25155633</v>
      </c>
      <c r="D41" s="53"/>
      <c r="E41" s="72">
        <v>84618400053</v>
      </c>
      <c r="F41" s="53"/>
      <c r="G41" s="72">
        <v>80532310253</v>
      </c>
      <c r="H41" s="53"/>
      <c r="I41" s="72">
        <v>4086089800</v>
      </c>
      <c r="J41" s="53"/>
      <c r="K41" s="72">
        <v>25155633</v>
      </c>
      <c r="L41" s="53"/>
      <c r="M41" s="72">
        <v>84618400053</v>
      </c>
      <c r="N41" s="53"/>
      <c r="O41" s="72">
        <v>80532310253</v>
      </c>
      <c r="P41" s="53"/>
      <c r="Q41" s="114">
        <v>4086089800</v>
      </c>
      <c r="R41" s="114"/>
    </row>
    <row r="42" spans="1:18" ht="21.75" customHeight="1" x14ac:dyDescent="0.2">
      <c r="A42" s="8" t="s">
        <v>65</v>
      </c>
      <c r="C42" s="72">
        <v>2050000</v>
      </c>
      <c r="D42" s="53"/>
      <c r="E42" s="72">
        <v>52196378810</v>
      </c>
      <c r="F42" s="53"/>
      <c r="G42" s="72">
        <v>36899544490</v>
      </c>
      <c r="H42" s="53"/>
      <c r="I42" s="72">
        <v>15296834320</v>
      </c>
      <c r="J42" s="53"/>
      <c r="K42" s="72">
        <v>2050000</v>
      </c>
      <c r="L42" s="53"/>
      <c r="M42" s="72">
        <v>52196378810</v>
      </c>
      <c r="N42" s="53"/>
      <c r="O42" s="72">
        <v>21139933988</v>
      </c>
      <c r="P42" s="53"/>
      <c r="Q42" s="114">
        <v>31056444822</v>
      </c>
      <c r="R42" s="114"/>
    </row>
    <row r="43" spans="1:18" ht="21.75" customHeight="1" x14ac:dyDescent="0.2">
      <c r="A43" s="8" t="s">
        <v>72</v>
      </c>
      <c r="C43" s="72">
        <v>1491588</v>
      </c>
      <c r="D43" s="53"/>
      <c r="E43" s="72">
        <v>34322545594</v>
      </c>
      <c r="F43" s="53"/>
      <c r="G43" s="72">
        <v>29970456257</v>
      </c>
      <c r="H43" s="53"/>
      <c r="I43" s="72">
        <v>4352089337</v>
      </c>
      <c r="J43" s="53"/>
      <c r="K43" s="72">
        <v>1491588</v>
      </c>
      <c r="L43" s="53"/>
      <c r="M43" s="72">
        <v>34322545594</v>
      </c>
      <c r="N43" s="53"/>
      <c r="O43" s="72">
        <v>29970456257</v>
      </c>
      <c r="P43" s="53"/>
      <c r="Q43" s="114">
        <v>4352089337</v>
      </c>
      <c r="R43" s="114"/>
    </row>
    <row r="44" spans="1:18" ht="21.75" customHeight="1" x14ac:dyDescent="0.2">
      <c r="A44" s="8" t="s">
        <v>57</v>
      </c>
      <c r="C44" s="72">
        <v>3000000</v>
      </c>
      <c r="D44" s="53"/>
      <c r="E44" s="72">
        <v>28547607900</v>
      </c>
      <c r="F44" s="53"/>
      <c r="G44" s="72">
        <v>24767059200</v>
      </c>
      <c r="H44" s="53"/>
      <c r="I44" s="72">
        <v>3780548699</v>
      </c>
      <c r="J44" s="53"/>
      <c r="K44" s="72">
        <v>3000000</v>
      </c>
      <c r="L44" s="53"/>
      <c r="M44" s="72">
        <v>28547607900</v>
      </c>
      <c r="N44" s="53"/>
      <c r="O44" s="72">
        <v>29538248430</v>
      </c>
      <c r="P44" s="53"/>
      <c r="Q44" s="114">
        <v>-990640530</v>
      </c>
      <c r="R44" s="114"/>
    </row>
    <row r="45" spans="1:18" ht="21.75" customHeight="1" x14ac:dyDescent="0.2">
      <c r="A45" s="8" t="s">
        <v>73</v>
      </c>
      <c r="C45" s="72">
        <v>10666000</v>
      </c>
      <c r="D45" s="53"/>
      <c r="E45" s="72">
        <v>44133411089</v>
      </c>
      <c r="F45" s="53"/>
      <c r="G45" s="72">
        <v>35825573026</v>
      </c>
      <c r="H45" s="53"/>
      <c r="I45" s="72">
        <v>8307838063</v>
      </c>
      <c r="J45" s="53"/>
      <c r="K45" s="72">
        <v>10666000</v>
      </c>
      <c r="L45" s="53"/>
      <c r="M45" s="72">
        <v>44133411089</v>
      </c>
      <c r="N45" s="53"/>
      <c r="O45" s="72">
        <v>35825573026</v>
      </c>
      <c r="P45" s="53"/>
      <c r="Q45" s="114">
        <v>8307838063</v>
      </c>
      <c r="R45" s="114"/>
    </row>
    <row r="46" spans="1:18" ht="21.75" customHeight="1" x14ac:dyDescent="0.2">
      <c r="A46" s="8" t="s">
        <v>61</v>
      </c>
      <c r="C46" s="72">
        <v>2400000</v>
      </c>
      <c r="D46" s="53"/>
      <c r="E46" s="72">
        <v>7596819120</v>
      </c>
      <c r="F46" s="53"/>
      <c r="G46" s="72">
        <v>7715891520</v>
      </c>
      <c r="H46" s="53"/>
      <c r="I46" s="72">
        <v>-119072400</v>
      </c>
      <c r="J46" s="53"/>
      <c r="K46" s="72">
        <v>2400000</v>
      </c>
      <c r="L46" s="53"/>
      <c r="M46" s="72">
        <v>7596819120</v>
      </c>
      <c r="N46" s="53"/>
      <c r="O46" s="72">
        <v>5286741174</v>
      </c>
      <c r="P46" s="53"/>
      <c r="Q46" s="114">
        <v>2310077946</v>
      </c>
      <c r="R46" s="114"/>
    </row>
    <row r="47" spans="1:18" ht="21.75" customHeight="1" x14ac:dyDescent="0.2">
      <c r="A47" s="8" t="s">
        <v>71</v>
      </c>
      <c r="C47" s="72">
        <v>11847201</v>
      </c>
      <c r="D47" s="53"/>
      <c r="E47" s="72">
        <v>114969984492</v>
      </c>
      <c r="F47" s="53"/>
      <c r="G47" s="72">
        <v>90102375697</v>
      </c>
      <c r="H47" s="53"/>
      <c r="I47" s="72">
        <v>24867608795</v>
      </c>
      <c r="J47" s="53"/>
      <c r="K47" s="72">
        <v>11847201</v>
      </c>
      <c r="L47" s="53"/>
      <c r="M47" s="72">
        <v>114969984492</v>
      </c>
      <c r="N47" s="53"/>
      <c r="O47" s="72">
        <v>90102375697</v>
      </c>
      <c r="P47" s="53"/>
      <c r="Q47" s="114">
        <v>24867608795</v>
      </c>
      <c r="R47" s="114"/>
    </row>
    <row r="48" spans="1:18" ht="21.75" customHeight="1" x14ac:dyDescent="0.2">
      <c r="A48" s="8" t="s">
        <v>37</v>
      </c>
      <c r="C48" s="72">
        <v>2787044</v>
      </c>
      <c r="D48" s="53"/>
      <c r="E48" s="72">
        <v>35204816907</v>
      </c>
      <c r="F48" s="53"/>
      <c r="G48" s="72">
        <v>35204816907</v>
      </c>
      <c r="H48" s="53"/>
      <c r="I48" s="72">
        <v>0</v>
      </c>
      <c r="J48" s="53"/>
      <c r="K48" s="72">
        <v>2787044</v>
      </c>
      <c r="L48" s="53"/>
      <c r="M48" s="72">
        <v>35204816907</v>
      </c>
      <c r="N48" s="53"/>
      <c r="O48" s="72">
        <v>22246104047</v>
      </c>
      <c r="P48" s="53"/>
      <c r="Q48" s="114">
        <v>12958712860</v>
      </c>
      <c r="R48" s="114"/>
    </row>
    <row r="49" spans="1:18" ht="21.75" customHeight="1" x14ac:dyDescent="0.2">
      <c r="A49" s="8" t="s">
        <v>33</v>
      </c>
      <c r="C49" s="72">
        <v>6114304</v>
      </c>
      <c r="D49" s="53"/>
      <c r="E49" s="72">
        <v>63643254111</v>
      </c>
      <c r="F49" s="53"/>
      <c r="G49" s="72">
        <v>63521913302</v>
      </c>
      <c r="H49" s="53"/>
      <c r="I49" s="72">
        <v>121340809</v>
      </c>
      <c r="J49" s="53"/>
      <c r="K49" s="72">
        <v>6114304</v>
      </c>
      <c r="L49" s="53"/>
      <c r="M49" s="72">
        <v>63643254111</v>
      </c>
      <c r="N49" s="53"/>
      <c r="O49" s="72">
        <v>89816982451</v>
      </c>
      <c r="P49" s="53"/>
      <c r="Q49" s="114">
        <v>-26173728339</v>
      </c>
      <c r="R49" s="114"/>
    </row>
    <row r="50" spans="1:18" ht="21.75" customHeight="1" x14ac:dyDescent="0.2">
      <c r="A50" s="8" t="s">
        <v>27</v>
      </c>
      <c r="C50" s="72">
        <v>16946712</v>
      </c>
      <c r="D50" s="53"/>
      <c r="E50" s="72">
        <v>202629352690</v>
      </c>
      <c r="F50" s="53"/>
      <c r="G50" s="72">
        <v>186318110191</v>
      </c>
      <c r="H50" s="53"/>
      <c r="I50" s="72">
        <v>16311242499</v>
      </c>
      <c r="J50" s="53"/>
      <c r="K50" s="72">
        <v>16946712</v>
      </c>
      <c r="L50" s="53"/>
      <c r="M50" s="72">
        <v>202629352690</v>
      </c>
      <c r="N50" s="53"/>
      <c r="O50" s="72">
        <v>155320553668</v>
      </c>
      <c r="P50" s="53"/>
      <c r="Q50" s="114">
        <v>47308799022</v>
      </c>
      <c r="R50" s="114"/>
    </row>
    <row r="51" spans="1:18" ht="21.75" customHeight="1" x14ac:dyDescent="0.2">
      <c r="A51" s="8" t="s">
        <v>55</v>
      </c>
      <c r="C51" s="72">
        <v>6181</v>
      </c>
      <c r="D51" s="53"/>
      <c r="E51" s="72">
        <v>172652636800</v>
      </c>
      <c r="F51" s="53"/>
      <c r="G51" s="72">
        <v>153784108402</v>
      </c>
      <c r="H51" s="53"/>
      <c r="I51" s="72">
        <v>18868528398</v>
      </c>
      <c r="J51" s="53"/>
      <c r="K51" s="72">
        <v>6181</v>
      </c>
      <c r="L51" s="53"/>
      <c r="M51" s="72">
        <v>172652636800</v>
      </c>
      <c r="N51" s="53"/>
      <c r="O51" s="72">
        <v>136986674612</v>
      </c>
      <c r="P51" s="53"/>
      <c r="Q51" s="114">
        <v>35665962188</v>
      </c>
      <c r="R51" s="114"/>
    </row>
    <row r="52" spans="1:18" ht="21.75" customHeight="1" x14ac:dyDescent="0.2">
      <c r="A52" s="8" t="s">
        <v>26</v>
      </c>
      <c r="C52" s="72">
        <v>13419598</v>
      </c>
      <c r="D52" s="53"/>
      <c r="E52" s="72">
        <v>150469268934</v>
      </c>
      <c r="F52" s="53"/>
      <c r="G52" s="72">
        <v>125435443660</v>
      </c>
      <c r="H52" s="53"/>
      <c r="I52" s="72">
        <v>25033825274</v>
      </c>
      <c r="J52" s="53"/>
      <c r="K52" s="72">
        <v>13419598</v>
      </c>
      <c r="L52" s="53"/>
      <c r="M52" s="72">
        <v>150469268934</v>
      </c>
      <c r="N52" s="53"/>
      <c r="O52" s="72">
        <v>113908714762</v>
      </c>
      <c r="P52" s="53"/>
      <c r="Q52" s="114">
        <v>36560554172</v>
      </c>
      <c r="R52" s="114"/>
    </row>
    <row r="53" spans="1:18" ht="21.75" customHeight="1" x14ac:dyDescent="0.2">
      <c r="A53" s="8" t="s">
        <v>42</v>
      </c>
      <c r="C53" s="72">
        <v>700000</v>
      </c>
      <c r="D53" s="53"/>
      <c r="E53" s="72">
        <v>11898309570</v>
      </c>
      <c r="F53" s="53"/>
      <c r="G53" s="72">
        <v>8925083808</v>
      </c>
      <c r="H53" s="53"/>
      <c r="I53" s="72">
        <v>2973225762</v>
      </c>
      <c r="J53" s="53"/>
      <c r="K53" s="72">
        <v>700000</v>
      </c>
      <c r="L53" s="53"/>
      <c r="M53" s="72">
        <v>11898309570</v>
      </c>
      <c r="N53" s="53"/>
      <c r="O53" s="72">
        <v>7213164776</v>
      </c>
      <c r="P53" s="53"/>
      <c r="Q53" s="114">
        <v>4685144794</v>
      </c>
      <c r="R53" s="114"/>
    </row>
    <row r="54" spans="1:18" ht="21.75" customHeight="1" x14ac:dyDescent="0.2">
      <c r="A54" s="8" t="s">
        <v>25</v>
      </c>
      <c r="C54" s="72">
        <v>750000</v>
      </c>
      <c r="D54" s="53"/>
      <c r="E54" s="72">
        <v>37001748300</v>
      </c>
      <c r="F54" s="53"/>
      <c r="G54" s="72">
        <v>30088107075</v>
      </c>
      <c r="H54" s="53"/>
      <c r="I54" s="72">
        <v>6913641224</v>
      </c>
      <c r="J54" s="53"/>
      <c r="K54" s="72">
        <v>750000</v>
      </c>
      <c r="L54" s="53"/>
      <c r="M54" s="72">
        <v>37001748300</v>
      </c>
      <c r="N54" s="53"/>
      <c r="O54" s="72">
        <v>20393778956</v>
      </c>
      <c r="P54" s="53"/>
      <c r="Q54" s="114">
        <v>16607969344</v>
      </c>
      <c r="R54" s="114"/>
    </row>
    <row r="55" spans="1:18" ht="21.75" customHeight="1" x14ac:dyDescent="0.2">
      <c r="A55" s="8" t="s">
        <v>46</v>
      </c>
      <c r="C55" s="72">
        <v>6220649</v>
      </c>
      <c r="D55" s="53"/>
      <c r="E55" s="72">
        <v>183695486284</v>
      </c>
      <c r="F55" s="53"/>
      <c r="G55" s="72">
        <v>147126899641</v>
      </c>
      <c r="H55" s="53"/>
      <c r="I55" s="72">
        <v>36568586643</v>
      </c>
      <c r="J55" s="53"/>
      <c r="K55" s="72">
        <v>6220649</v>
      </c>
      <c r="L55" s="53"/>
      <c r="M55" s="72">
        <v>183695486284</v>
      </c>
      <c r="N55" s="53"/>
      <c r="O55" s="72">
        <v>52715495769</v>
      </c>
      <c r="P55" s="53"/>
      <c r="Q55" s="114">
        <v>130979990515</v>
      </c>
      <c r="R55" s="114"/>
    </row>
    <row r="56" spans="1:18" ht="21.75" customHeight="1" x14ac:dyDescent="0.2">
      <c r="A56" s="8" t="s">
        <v>51</v>
      </c>
      <c r="C56" s="72">
        <v>75000</v>
      </c>
      <c r="D56" s="53"/>
      <c r="E56" s="72">
        <v>21194887200</v>
      </c>
      <c r="F56" s="53"/>
      <c r="G56" s="72">
        <v>16796650425</v>
      </c>
      <c r="H56" s="53"/>
      <c r="I56" s="72">
        <v>4398236775</v>
      </c>
      <c r="J56" s="53"/>
      <c r="K56" s="72">
        <v>75000</v>
      </c>
      <c r="L56" s="53"/>
      <c r="M56" s="72">
        <v>21194887200</v>
      </c>
      <c r="N56" s="53"/>
      <c r="O56" s="72">
        <v>12994266232</v>
      </c>
      <c r="P56" s="53"/>
      <c r="Q56" s="114">
        <v>8200620968</v>
      </c>
      <c r="R56" s="114"/>
    </row>
    <row r="57" spans="1:18" ht="21.75" customHeight="1" x14ac:dyDescent="0.2">
      <c r="A57" s="8" t="s">
        <v>69</v>
      </c>
      <c r="C57" s="72">
        <v>2800000</v>
      </c>
      <c r="D57" s="53"/>
      <c r="E57" s="72">
        <v>22365765800</v>
      </c>
      <c r="F57" s="53"/>
      <c r="G57" s="72">
        <v>22571281577</v>
      </c>
      <c r="H57" s="53"/>
      <c r="I57" s="72">
        <v>-205515777</v>
      </c>
      <c r="J57" s="53"/>
      <c r="K57" s="72">
        <v>2800000</v>
      </c>
      <c r="L57" s="53"/>
      <c r="M57" s="72">
        <v>22365765800</v>
      </c>
      <c r="N57" s="53"/>
      <c r="O57" s="72">
        <v>22571281577</v>
      </c>
      <c r="P57" s="53"/>
      <c r="Q57" s="114">
        <v>-205515777</v>
      </c>
      <c r="R57" s="114"/>
    </row>
    <row r="58" spans="1:18" ht="21.75" customHeight="1" x14ac:dyDescent="0.2">
      <c r="A58" s="8" t="s">
        <v>36</v>
      </c>
      <c r="C58" s="72">
        <v>562000</v>
      </c>
      <c r="D58" s="53"/>
      <c r="E58" s="72">
        <v>34167567189</v>
      </c>
      <c r="F58" s="53"/>
      <c r="G58" s="72">
        <v>34245638993</v>
      </c>
      <c r="H58" s="53"/>
      <c r="I58" s="72">
        <v>-78071803</v>
      </c>
      <c r="J58" s="53"/>
      <c r="K58" s="72">
        <v>562000</v>
      </c>
      <c r="L58" s="53"/>
      <c r="M58" s="72">
        <v>34167567189</v>
      </c>
      <c r="N58" s="53"/>
      <c r="O58" s="72">
        <v>49880769262</v>
      </c>
      <c r="P58" s="53"/>
      <c r="Q58" s="114">
        <v>-15713202072</v>
      </c>
      <c r="R58" s="114"/>
    </row>
    <row r="59" spans="1:18" ht="21.75" customHeight="1" x14ac:dyDescent="0.2">
      <c r="A59" s="11" t="s">
        <v>75</v>
      </c>
      <c r="C59" s="74">
        <v>8935516</v>
      </c>
      <c r="D59" s="53"/>
      <c r="E59" s="73">
        <v>80950637931</v>
      </c>
      <c r="F59" s="53"/>
      <c r="G59" s="73">
        <v>60409553630</v>
      </c>
      <c r="H59" s="53"/>
      <c r="I59" s="73">
        <v>20541084301</v>
      </c>
      <c r="J59" s="53"/>
      <c r="K59" s="74">
        <v>8935516</v>
      </c>
      <c r="L59" s="53"/>
      <c r="M59" s="73">
        <v>80950637931</v>
      </c>
      <c r="N59" s="53"/>
      <c r="O59" s="73">
        <v>60409553630</v>
      </c>
      <c r="P59" s="53"/>
      <c r="Q59" s="115">
        <v>20541084301</v>
      </c>
      <c r="R59" s="115"/>
    </row>
    <row r="60" spans="1:18" ht="21.75" customHeight="1" x14ac:dyDescent="0.2">
      <c r="A60" s="15" t="s">
        <v>77</v>
      </c>
      <c r="C60" s="74"/>
      <c r="D60" s="53"/>
      <c r="E60" s="54">
        <v>4526461043828</v>
      </c>
      <c r="F60" s="53"/>
      <c r="G60" s="54">
        <v>3790223683744</v>
      </c>
      <c r="H60" s="53"/>
      <c r="I60" s="54">
        <v>736237360079</v>
      </c>
      <c r="J60" s="53"/>
      <c r="K60" s="74"/>
      <c r="L60" s="53"/>
      <c r="M60" s="54">
        <v>4526461043828</v>
      </c>
      <c r="N60" s="53"/>
      <c r="O60" s="54">
        <v>2797489341570</v>
      </c>
      <c r="P60" s="53"/>
      <c r="Q60" s="116">
        <v>1728971702258</v>
      </c>
      <c r="R60" s="116"/>
    </row>
    <row r="64" spans="1:18" x14ac:dyDescent="0.2">
      <c r="Q64" s="25">
        <f>'درآمد سرمایه گذاری در سهام'!Q92+'درآمد سرمایه گذاری در صندوق'!Q17+'درآمد سرمایه گذاری در اوراق به'!N10</f>
        <v>1728971702258</v>
      </c>
    </row>
  </sheetData>
  <mergeCells count="6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53:R53"/>
    <mergeCell ref="Q54:R54"/>
    <mergeCell ref="Q55:R55"/>
    <mergeCell ref="Q56:R56"/>
    <mergeCell ref="Q57:R57"/>
  </mergeCells>
  <pageMargins left="0.39" right="0.39" top="0.39" bottom="0.3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</row>
    <row r="2" spans="1:49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</row>
    <row r="3" spans="1:49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</row>
    <row r="4" spans="1:49" ht="14.45" customHeight="1" x14ac:dyDescent="0.2"/>
    <row r="5" spans="1:49" ht="14.45" customHeight="1" x14ac:dyDescent="0.2">
      <c r="A5" s="86" t="s">
        <v>78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</row>
    <row r="6" spans="1:49" ht="14.45" customHeight="1" x14ac:dyDescent="0.2">
      <c r="I6" s="83" t="s">
        <v>7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C6" s="83" t="s">
        <v>9</v>
      </c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3" t="s">
        <v>79</v>
      </c>
      <c r="B8" s="83"/>
      <c r="C8" s="83"/>
      <c r="D8" s="83"/>
      <c r="E8" s="83"/>
      <c r="F8" s="83"/>
      <c r="G8" s="83"/>
      <c r="I8" s="83" t="s">
        <v>80</v>
      </c>
      <c r="J8" s="83"/>
      <c r="K8" s="83"/>
      <c r="M8" s="83" t="s">
        <v>81</v>
      </c>
      <c r="N8" s="83"/>
      <c r="O8" s="83"/>
      <c r="Q8" s="83" t="s">
        <v>82</v>
      </c>
      <c r="R8" s="83"/>
      <c r="S8" s="83"/>
      <c r="T8" s="83"/>
      <c r="U8" s="83"/>
      <c r="W8" s="83" t="s">
        <v>83</v>
      </c>
      <c r="X8" s="83"/>
      <c r="Y8" s="83"/>
      <c r="Z8" s="83"/>
      <c r="AA8" s="83"/>
      <c r="AC8" s="83" t="s">
        <v>80</v>
      </c>
      <c r="AD8" s="83"/>
      <c r="AE8" s="83"/>
      <c r="AF8" s="83"/>
      <c r="AG8" s="83"/>
      <c r="AI8" s="83" t="s">
        <v>81</v>
      </c>
      <c r="AJ8" s="83"/>
      <c r="AK8" s="83"/>
      <c r="AM8" s="83" t="s">
        <v>82</v>
      </c>
      <c r="AN8" s="83"/>
      <c r="AO8" s="83"/>
      <c r="AQ8" s="83" t="s">
        <v>83</v>
      </c>
      <c r="AR8" s="83"/>
      <c r="AS8" s="83"/>
    </row>
    <row r="9" spans="1:49" ht="14.45" customHeight="1" x14ac:dyDescent="0.2">
      <c r="A9" s="86" t="s">
        <v>84</v>
      </c>
      <c r="B9" s="87"/>
      <c r="C9" s="87"/>
      <c r="D9" s="87"/>
      <c r="E9" s="87"/>
      <c r="F9" s="87"/>
      <c r="G9" s="87"/>
      <c r="H9" s="86"/>
      <c r="I9" s="87"/>
      <c r="J9" s="87"/>
      <c r="K9" s="87"/>
      <c r="L9" s="86"/>
      <c r="M9" s="87"/>
      <c r="N9" s="87"/>
      <c r="O9" s="87"/>
      <c r="P9" s="86"/>
      <c r="Q9" s="87"/>
      <c r="R9" s="87"/>
      <c r="S9" s="87"/>
      <c r="T9" s="87"/>
      <c r="U9" s="87"/>
      <c r="V9" s="86"/>
      <c r="W9" s="87"/>
      <c r="X9" s="87"/>
      <c r="Y9" s="87"/>
      <c r="Z9" s="87"/>
      <c r="AA9" s="87"/>
      <c r="AB9" s="86"/>
      <c r="AC9" s="87"/>
      <c r="AD9" s="87"/>
      <c r="AE9" s="87"/>
      <c r="AF9" s="87"/>
      <c r="AG9" s="87"/>
      <c r="AH9" s="86"/>
      <c r="AI9" s="87"/>
      <c r="AJ9" s="87"/>
      <c r="AK9" s="87"/>
      <c r="AL9" s="86"/>
      <c r="AM9" s="87"/>
      <c r="AN9" s="87"/>
      <c r="AO9" s="87"/>
      <c r="AP9" s="86"/>
      <c r="AQ9" s="87"/>
      <c r="AR9" s="87"/>
      <c r="AS9" s="87"/>
      <c r="AT9" s="86"/>
      <c r="AU9" s="86"/>
      <c r="AV9" s="86"/>
      <c r="AW9" s="86"/>
    </row>
    <row r="10" spans="1:49" ht="14.45" customHeight="1" x14ac:dyDescent="0.2">
      <c r="C10" s="83" t="s">
        <v>7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Y10" s="83" t="s">
        <v>9</v>
      </c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</row>
    <row r="11" spans="1:49" ht="14.45" customHeight="1" x14ac:dyDescent="0.2">
      <c r="A11" s="2" t="s">
        <v>79</v>
      </c>
      <c r="C11" s="4" t="s">
        <v>85</v>
      </c>
      <c r="D11" s="3"/>
      <c r="E11" s="4" t="s">
        <v>86</v>
      </c>
      <c r="F11" s="3"/>
      <c r="G11" s="82" t="s">
        <v>87</v>
      </c>
      <c r="H11" s="82"/>
      <c r="I11" s="82"/>
      <c r="J11" s="3"/>
      <c r="K11" s="82" t="s">
        <v>88</v>
      </c>
      <c r="L11" s="82"/>
      <c r="M11" s="82"/>
      <c r="N11" s="3"/>
      <c r="O11" s="82" t="s">
        <v>81</v>
      </c>
      <c r="P11" s="82"/>
      <c r="Q11" s="82"/>
      <c r="R11" s="3"/>
      <c r="S11" s="82" t="s">
        <v>82</v>
      </c>
      <c r="T11" s="82"/>
      <c r="U11" s="82"/>
      <c r="V11" s="82"/>
      <c r="W11" s="82"/>
      <c r="Y11" s="82" t="s">
        <v>85</v>
      </c>
      <c r="Z11" s="82"/>
      <c r="AA11" s="82"/>
      <c r="AB11" s="82"/>
      <c r="AC11" s="82"/>
      <c r="AD11" s="3"/>
      <c r="AE11" s="82" t="s">
        <v>86</v>
      </c>
      <c r="AF11" s="82"/>
      <c r="AG11" s="82"/>
      <c r="AH11" s="82"/>
      <c r="AI11" s="82"/>
      <c r="AJ11" s="3"/>
      <c r="AK11" s="82" t="s">
        <v>87</v>
      </c>
      <c r="AL11" s="82"/>
      <c r="AM11" s="82"/>
      <c r="AN11" s="3"/>
      <c r="AO11" s="82" t="s">
        <v>88</v>
      </c>
      <c r="AP11" s="82"/>
      <c r="AQ11" s="82"/>
      <c r="AR11" s="3"/>
      <c r="AS11" s="82" t="s">
        <v>81</v>
      </c>
      <c r="AT11" s="82"/>
      <c r="AU11" s="3"/>
      <c r="AV11" s="4" t="s">
        <v>82</v>
      </c>
    </row>
    <row r="12" spans="1:49" ht="14.45" customHeight="1" x14ac:dyDescent="0.2">
      <c r="A12" s="86" t="s">
        <v>89</v>
      </c>
      <c r="B12" s="86"/>
      <c r="C12" s="87"/>
      <c r="D12" s="86"/>
      <c r="E12" s="87"/>
      <c r="F12" s="86"/>
      <c r="G12" s="87"/>
      <c r="H12" s="87"/>
      <c r="I12" s="87"/>
      <c r="J12" s="86"/>
      <c r="K12" s="87"/>
      <c r="L12" s="87"/>
      <c r="M12" s="87"/>
      <c r="N12" s="86"/>
      <c r="O12" s="87"/>
      <c r="P12" s="87"/>
      <c r="Q12" s="87"/>
      <c r="R12" s="86"/>
      <c r="S12" s="87"/>
      <c r="T12" s="87"/>
      <c r="U12" s="87"/>
      <c r="V12" s="87"/>
      <c r="W12" s="87"/>
      <c r="X12" s="86"/>
      <c r="Y12" s="87"/>
      <c r="Z12" s="87"/>
      <c r="AA12" s="87"/>
      <c r="AB12" s="87"/>
      <c r="AC12" s="87"/>
      <c r="AD12" s="86"/>
      <c r="AE12" s="87"/>
      <c r="AF12" s="87"/>
      <c r="AG12" s="87"/>
      <c r="AH12" s="87"/>
      <c r="AI12" s="87"/>
      <c r="AJ12" s="86"/>
      <c r="AK12" s="87"/>
      <c r="AL12" s="87"/>
      <c r="AM12" s="87"/>
      <c r="AN12" s="86"/>
      <c r="AO12" s="87"/>
      <c r="AP12" s="87"/>
      <c r="AQ12" s="87"/>
      <c r="AR12" s="86"/>
      <c r="AS12" s="87"/>
      <c r="AT12" s="87"/>
      <c r="AU12" s="86"/>
      <c r="AV12" s="87"/>
      <c r="AW12" s="86"/>
    </row>
    <row r="13" spans="1:49" ht="14.45" customHeight="1" x14ac:dyDescent="0.2">
      <c r="C13" s="83" t="s">
        <v>7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O13" s="83" t="s">
        <v>9</v>
      </c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49" ht="14.45" customHeight="1" x14ac:dyDescent="0.2">
      <c r="A14" s="2" t="s">
        <v>79</v>
      </c>
      <c r="C14" s="4" t="s">
        <v>86</v>
      </c>
      <c r="D14" s="3"/>
      <c r="E14" s="4" t="s">
        <v>88</v>
      </c>
      <c r="F14" s="3"/>
      <c r="G14" s="82" t="s">
        <v>81</v>
      </c>
      <c r="H14" s="82"/>
      <c r="I14" s="82"/>
      <c r="J14" s="3"/>
      <c r="K14" s="82" t="s">
        <v>82</v>
      </c>
      <c r="L14" s="82"/>
      <c r="M14" s="82"/>
      <c r="O14" s="82" t="s">
        <v>86</v>
      </c>
      <c r="P14" s="82"/>
      <c r="Q14" s="82"/>
      <c r="R14" s="82"/>
      <c r="S14" s="82"/>
      <c r="T14" s="3"/>
      <c r="U14" s="82" t="s">
        <v>88</v>
      </c>
      <c r="V14" s="82"/>
      <c r="W14" s="82"/>
      <c r="X14" s="82"/>
      <c r="Y14" s="82"/>
      <c r="Z14" s="3"/>
      <c r="AA14" s="82" t="s">
        <v>81</v>
      </c>
      <c r="AB14" s="82"/>
      <c r="AC14" s="82"/>
      <c r="AD14" s="82"/>
      <c r="AE14" s="82"/>
      <c r="AF14" s="3"/>
      <c r="AG14" s="82" t="s">
        <v>82</v>
      </c>
      <c r="AH14" s="82"/>
      <c r="AI14" s="8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1:27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7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14.45" customHeight="1" x14ac:dyDescent="0.2"/>
    <row r="5" spans="1:27" ht="14.45" customHeight="1" x14ac:dyDescent="0.2">
      <c r="A5" s="1" t="s">
        <v>90</v>
      </c>
      <c r="B5" s="86" t="s">
        <v>91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4.45" customHeight="1" x14ac:dyDescent="0.2">
      <c r="E6" s="83" t="s">
        <v>7</v>
      </c>
      <c r="F6" s="83"/>
      <c r="G6" s="83"/>
      <c r="H6" s="83"/>
      <c r="I6" s="83"/>
      <c r="K6" s="83" t="s">
        <v>8</v>
      </c>
      <c r="L6" s="83"/>
      <c r="M6" s="83"/>
      <c r="N6" s="83"/>
      <c r="O6" s="83"/>
      <c r="P6" s="83"/>
      <c r="Q6" s="83"/>
      <c r="S6" s="83" t="s">
        <v>9</v>
      </c>
      <c r="T6" s="83"/>
      <c r="U6" s="83"/>
      <c r="V6" s="83"/>
      <c r="W6" s="83"/>
      <c r="X6" s="83"/>
      <c r="Y6" s="83"/>
      <c r="Z6" s="83"/>
      <c r="AA6" s="83"/>
    </row>
    <row r="7" spans="1:27" ht="14.45" customHeight="1" x14ac:dyDescent="0.2">
      <c r="E7" s="3"/>
      <c r="F7" s="3"/>
      <c r="G7" s="3"/>
      <c r="H7" s="3"/>
      <c r="I7" s="3"/>
      <c r="K7" s="82" t="s">
        <v>92</v>
      </c>
      <c r="L7" s="82"/>
      <c r="M7" s="82"/>
      <c r="N7" s="3"/>
      <c r="O7" s="82" t="s">
        <v>93</v>
      </c>
      <c r="P7" s="82"/>
      <c r="Q7" s="8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83" t="s">
        <v>94</v>
      </c>
      <c r="B8" s="83"/>
      <c r="D8" s="83" t="s">
        <v>95</v>
      </c>
      <c r="E8" s="8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</row>
    <row r="3" spans="1:3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4.45" customHeight="1" x14ac:dyDescent="0.2"/>
    <row r="5" spans="1:38" ht="14.45" customHeight="1" x14ac:dyDescent="0.2">
      <c r="A5" s="1" t="s">
        <v>97</v>
      </c>
      <c r="B5" s="86" t="s">
        <v>98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</row>
    <row r="6" spans="1:38" ht="14.45" customHeight="1" x14ac:dyDescent="0.2">
      <c r="A6" s="83" t="s">
        <v>99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 t="s">
        <v>7</v>
      </c>
      <c r="Q6" s="83"/>
      <c r="R6" s="83"/>
      <c r="S6" s="83"/>
      <c r="T6" s="83"/>
      <c r="V6" s="83" t="s">
        <v>8</v>
      </c>
      <c r="W6" s="83"/>
      <c r="X6" s="83"/>
      <c r="Y6" s="83"/>
      <c r="Z6" s="83"/>
      <c r="AA6" s="83"/>
      <c r="AB6" s="83"/>
      <c r="AD6" s="83" t="s">
        <v>9</v>
      </c>
      <c r="AE6" s="83"/>
      <c r="AF6" s="83"/>
      <c r="AG6" s="83"/>
      <c r="AH6" s="83"/>
      <c r="AI6" s="83"/>
      <c r="AJ6" s="83"/>
      <c r="AK6" s="83"/>
      <c r="AL6" s="8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2" t="s">
        <v>10</v>
      </c>
      <c r="W7" s="82"/>
      <c r="X7" s="82"/>
      <c r="Y7" s="3"/>
      <c r="Z7" s="82" t="s">
        <v>11</v>
      </c>
      <c r="AA7" s="82"/>
      <c r="AB7" s="8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83" t="s">
        <v>100</v>
      </c>
      <c r="B8" s="83"/>
      <c r="D8" s="2" t="s">
        <v>101</v>
      </c>
      <c r="F8" s="2" t="s">
        <v>102</v>
      </c>
      <c r="H8" s="2" t="s">
        <v>103</v>
      </c>
      <c r="J8" s="2" t="s">
        <v>104</v>
      </c>
      <c r="L8" s="2" t="s">
        <v>105</v>
      </c>
      <c r="N8" s="2" t="s">
        <v>83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>
      <c r="A4" s="86" t="s">
        <v>106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14.45" customHeight="1" x14ac:dyDescent="0.2">
      <c r="A5" s="86" t="s">
        <v>107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 x14ac:dyDescent="0.2"/>
    <row r="7" spans="1:13" ht="14.45" customHeight="1" x14ac:dyDescent="0.2">
      <c r="C7" s="83" t="s">
        <v>9</v>
      </c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14.45" customHeight="1" x14ac:dyDescent="0.2">
      <c r="A8" s="2" t="s">
        <v>108</v>
      </c>
      <c r="C8" s="4" t="s">
        <v>13</v>
      </c>
      <c r="D8" s="3"/>
      <c r="E8" s="4" t="s">
        <v>109</v>
      </c>
      <c r="F8" s="3"/>
      <c r="G8" s="4" t="s">
        <v>110</v>
      </c>
      <c r="H8" s="3"/>
      <c r="I8" s="4" t="s">
        <v>111</v>
      </c>
      <c r="J8" s="3"/>
      <c r="K8" s="4" t="s">
        <v>112</v>
      </c>
      <c r="L8" s="3"/>
      <c r="M8" s="4" t="s">
        <v>113</v>
      </c>
    </row>
    <row r="9" spans="1:13" ht="21.75" customHeight="1" x14ac:dyDescent="0.2">
      <c r="A9" s="18" t="s">
        <v>59</v>
      </c>
      <c r="C9" s="19">
        <v>3787585</v>
      </c>
      <c r="E9" s="19">
        <v>1918</v>
      </c>
      <c r="G9" s="19">
        <v>1600</v>
      </c>
      <c r="I9" s="20" t="s">
        <v>114</v>
      </c>
      <c r="K9" s="19">
        <v>6060136000</v>
      </c>
      <c r="M9" s="18" t="s">
        <v>115</v>
      </c>
    </row>
    <row r="10" spans="1:13" ht="21.75" customHeight="1" x14ac:dyDescent="0.2">
      <c r="A10" s="15" t="s">
        <v>77</v>
      </c>
      <c r="C10" s="16">
        <v>3787585</v>
      </c>
      <c r="E10" s="16"/>
      <c r="G10" s="16"/>
      <c r="I10" s="16"/>
      <c r="K10" s="16">
        <v>6060136000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15" zoomScaleNormal="100" zoomScaleSheetLayoutView="115" workbookViewId="0">
      <selection activeCell="H21" sqref="H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.85546875" bestFit="1" customWidth="1"/>
    <col min="7" max="7" width="1.28515625" customWidth="1"/>
    <col min="8" max="8" width="16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14.45" customHeight="1" x14ac:dyDescent="0.2"/>
    <row r="5" spans="1:12" ht="14.45" customHeight="1" x14ac:dyDescent="0.2">
      <c r="A5" s="1" t="s">
        <v>116</v>
      </c>
      <c r="B5" s="86" t="s">
        <v>117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ht="14.45" customHeight="1" x14ac:dyDescent="0.2">
      <c r="D6" s="2" t="s">
        <v>7</v>
      </c>
      <c r="F6" s="83" t="s">
        <v>8</v>
      </c>
      <c r="G6" s="83"/>
      <c r="H6" s="8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83" t="s">
        <v>118</v>
      </c>
      <c r="B8" s="83"/>
      <c r="D8" s="2" t="s">
        <v>119</v>
      </c>
      <c r="F8" s="2" t="s">
        <v>120</v>
      </c>
      <c r="H8" s="2" t="s">
        <v>121</v>
      </c>
      <c r="J8" s="2" t="s">
        <v>119</v>
      </c>
      <c r="L8" s="2" t="s">
        <v>18</v>
      </c>
    </row>
    <row r="9" spans="1:12" ht="21.75" customHeight="1" x14ac:dyDescent="0.2">
      <c r="A9" s="84" t="s">
        <v>274</v>
      </c>
      <c r="B9" s="84"/>
      <c r="D9" s="26">
        <v>3691615</v>
      </c>
      <c r="E9" s="25"/>
      <c r="F9" s="26">
        <v>57145799118</v>
      </c>
      <c r="G9" s="25"/>
      <c r="H9" s="26">
        <v>57142455000</v>
      </c>
      <c r="I9" s="25"/>
      <c r="J9" s="26">
        <v>7035733</v>
      </c>
      <c r="L9" s="7" t="s">
        <v>122</v>
      </c>
    </row>
    <row r="10" spans="1:12" ht="21.75" customHeight="1" x14ac:dyDescent="0.2">
      <c r="A10" s="78" t="s">
        <v>275</v>
      </c>
      <c r="B10" s="78"/>
      <c r="D10" s="27">
        <v>1666109</v>
      </c>
      <c r="E10" s="25"/>
      <c r="F10" s="27">
        <v>7045</v>
      </c>
      <c r="G10" s="25"/>
      <c r="H10" s="27">
        <v>0</v>
      </c>
      <c r="I10" s="25"/>
      <c r="J10" s="27">
        <v>1673154</v>
      </c>
      <c r="L10" s="10" t="s">
        <v>122</v>
      </c>
    </row>
    <row r="11" spans="1:12" ht="21.75" customHeight="1" x14ac:dyDescent="0.2">
      <c r="A11" s="78" t="s">
        <v>276</v>
      </c>
      <c r="B11" s="78"/>
      <c r="D11" s="27">
        <v>4277105</v>
      </c>
      <c r="E11" s="25"/>
      <c r="F11" s="27">
        <v>13699265590</v>
      </c>
      <c r="G11" s="25"/>
      <c r="H11" s="27">
        <v>13601425000</v>
      </c>
      <c r="I11" s="25"/>
      <c r="J11" s="27">
        <v>102117695</v>
      </c>
      <c r="L11" s="10" t="s">
        <v>122</v>
      </c>
    </row>
    <row r="12" spans="1:12" ht="21.75" customHeight="1" x14ac:dyDescent="0.2">
      <c r="A12" s="78" t="s">
        <v>277</v>
      </c>
      <c r="B12" s="78"/>
      <c r="D12" s="27">
        <v>362461</v>
      </c>
      <c r="E12" s="25"/>
      <c r="F12" s="27">
        <v>0</v>
      </c>
      <c r="G12" s="25"/>
      <c r="H12" s="27">
        <v>0</v>
      </c>
      <c r="I12" s="25"/>
      <c r="J12" s="27">
        <v>362461</v>
      </c>
      <c r="L12" s="10" t="s">
        <v>122</v>
      </c>
    </row>
    <row r="13" spans="1:12" ht="21.75" customHeight="1" x14ac:dyDescent="0.2">
      <c r="A13" s="78" t="s">
        <v>278</v>
      </c>
      <c r="B13" s="78"/>
      <c r="D13" s="27">
        <v>431921991</v>
      </c>
      <c r="E13" s="25"/>
      <c r="F13" s="27">
        <v>594424791718</v>
      </c>
      <c r="G13" s="25"/>
      <c r="H13" s="27">
        <v>594313030525</v>
      </c>
      <c r="I13" s="25"/>
      <c r="J13" s="27">
        <v>543683184</v>
      </c>
      <c r="L13" s="10" t="s">
        <v>123</v>
      </c>
    </row>
    <row r="14" spans="1:12" ht="21.75" customHeight="1" x14ac:dyDescent="0.2">
      <c r="A14" s="78" t="s">
        <v>124</v>
      </c>
      <c r="B14" s="78"/>
      <c r="D14" s="27">
        <v>57560548055</v>
      </c>
      <c r="E14" s="25"/>
      <c r="F14" s="27">
        <v>159699902291</v>
      </c>
      <c r="G14" s="25"/>
      <c r="H14" s="27">
        <v>164604416730</v>
      </c>
      <c r="I14" s="25"/>
      <c r="J14" s="27">
        <v>52656033616</v>
      </c>
      <c r="L14" s="10" t="s">
        <v>122</v>
      </c>
    </row>
    <row r="15" spans="1:12" ht="21.75" customHeight="1" thickBot="1" x14ac:dyDescent="0.25">
      <c r="A15" s="77" t="s">
        <v>77</v>
      </c>
      <c r="B15" s="77"/>
      <c r="D15" s="30">
        <v>58002467336</v>
      </c>
      <c r="E15" s="25"/>
      <c r="F15" s="30">
        <v>824969765762</v>
      </c>
      <c r="G15" s="25"/>
      <c r="H15" s="30">
        <v>829661327255</v>
      </c>
      <c r="I15" s="25"/>
      <c r="J15" s="30">
        <v>53310905843</v>
      </c>
      <c r="L15" s="17">
        <v>0</v>
      </c>
    </row>
  </sheetData>
  <autoFilter ref="A8:L15" xr:uid="{00000000-0001-0000-0600-000000000000}">
    <filterColumn colId="0" showButton="0"/>
  </autoFilter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  <ignoredErrors>
    <ignoredError sqref="L9:L1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15" zoomScaleNormal="100" zoomScaleSheetLayoutView="115" workbookViewId="0">
      <selection activeCell="H8" sqref="H8:J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2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</row>
    <row r="3" spans="1:12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2" ht="14.45" customHeight="1" x14ac:dyDescent="0.2"/>
    <row r="5" spans="1:12" ht="29.1" customHeight="1" x14ac:dyDescent="0.2">
      <c r="A5" s="1" t="s">
        <v>126</v>
      </c>
      <c r="B5" s="86" t="s">
        <v>127</v>
      </c>
      <c r="C5" s="86"/>
      <c r="D5" s="86"/>
      <c r="E5" s="86"/>
      <c r="F5" s="86"/>
      <c r="G5" s="86"/>
      <c r="H5" s="86"/>
      <c r="I5" s="86"/>
      <c r="J5" s="86"/>
    </row>
    <row r="6" spans="1:12" ht="14.45" customHeight="1" x14ac:dyDescent="0.2"/>
    <row r="7" spans="1:12" ht="14.45" customHeight="1" x14ac:dyDescent="0.2">
      <c r="A7" s="83" t="s">
        <v>128</v>
      </c>
      <c r="B7" s="83"/>
      <c r="D7" s="2" t="s">
        <v>129</v>
      </c>
      <c r="F7" s="2" t="s">
        <v>119</v>
      </c>
      <c r="H7" s="2" t="s">
        <v>130</v>
      </c>
      <c r="J7" s="2" t="s">
        <v>131</v>
      </c>
    </row>
    <row r="8" spans="1:12" ht="21.75" customHeight="1" x14ac:dyDescent="0.2">
      <c r="A8" s="88" t="s">
        <v>132</v>
      </c>
      <c r="B8" s="88"/>
      <c r="C8" s="31"/>
      <c r="D8" s="32" t="s">
        <v>133</v>
      </c>
      <c r="E8" s="31"/>
      <c r="F8" s="33">
        <f>'درآمد سرمایه گذاری در سهام'!U92</f>
        <v>2198304420325</v>
      </c>
      <c r="G8" s="31"/>
      <c r="H8" s="39">
        <f>F8/$F$13</f>
        <v>0.93999404132797393</v>
      </c>
      <c r="I8" s="40"/>
      <c r="J8" s="39">
        <f>F8/$L$8</f>
        <v>0.4690286923534171</v>
      </c>
      <c r="L8" s="24">
        <v>4686929512339</v>
      </c>
    </row>
    <row r="9" spans="1:12" ht="21.75" customHeight="1" x14ac:dyDescent="0.2">
      <c r="A9" s="89" t="s">
        <v>134</v>
      </c>
      <c r="B9" s="89"/>
      <c r="C9" s="31"/>
      <c r="D9" s="34" t="s">
        <v>135</v>
      </c>
      <c r="E9" s="31"/>
      <c r="F9" s="35">
        <f>'درآمد سرمایه گذاری در صندوق'!U17</f>
        <v>40569514788</v>
      </c>
      <c r="G9" s="31"/>
      <c r="H9" s="41">
        <f>F9/$F$13</f>
        <v>1.7347507382371175E-2</v>
      </c>
      <c r="I9" s="40"/>
      <c r="J9" s="41">
        <f>F9/$L$8</f>
        <v>8.6558832773556884E-3</v>
      </c>
    </row>
    <row r="10" spans="1:12" ht="21.75" customHeight="1" x14ac:dyDescent="0.2">
      <c r="A10" s="89" t="s">
        <v>136</v>
      </c>
      <c r="B10" s="89"/>
      <c r="C10" s="31"/>
      <c r="D10" s="34" t="s">
        <v>137</v>
      </c>
      <c r="E10" s="31"/>
      <c r="F10" s="35">
        <f>'درآمد سرمایه گذاری در اوراق به'!R10</f>
        <v>23198333167</v>
      </c>
      <c r="G10" s="31"/>
      <c r="H10" s="41">
        <f t="shared" ref="H10:H12" si="0">F10/$F$13</f>
        <v>9.9195974607089402E-3</v>
      </c>
      <c r="I10" s="40"/>
      <c r="J10" s="41">
        <f t="shared" ref="J10:J12" si="1">F10/$L$8</f>
        <v>4.9495801261630092E-3</v>
      </c>
    </row>
    <row r="11" spans="1:12" ht="21.75" customHeight="1" x14ac:dyDescent="0.2">
      <c r="A11" s="89" t="s">
        <v>138</v>
      </c>
      <c r="B11" s="89"/>
      <c r="C11" s="31"/>
      <c r="D11" s="34" t="s">
        <v>139</v>
      </c>
      <c r="E11" s="31"/>
      <c r="F11" s="35">
        <f>'درآمد سپرده بانکی'!H15</f>
        <v>73051734253</v>
      </c>
      <c r="G11" s="31"/>
      <c r="H11" s="41">
        <f t="shared" si="0"/>
        <v>3.1236890701581112E-2</v>
      </c>
      <c r="I11" s="40"/>
      <c r="J11" s="41">
        <f t="shared" si="1"/>
        <v>1.5586266885533707E-2</v>
      </c>
    </row>
    <row r="12" spans="1:12" ht="21.75" customHeight="1" x14ac:dyDescent="0.2">
      <c r="A12" s="90" t="s">
        <v>140</v>
      </c>
      <c r="B12" s="90"/>
      <c r="C12" s="31"/>
      <c r="D12" s="36" t="s">
        <v>141</v>
      </c>
      <c r="E12" s="31"/>
      <c r="F12" s="37">
        <f>'سایر درآمدها'!F11</f>
        <v>3512545864</v>
      </c>
      <c r="G12" s="31"/>
      <c r="H12" s="41">
        <f t="shared" si="0"/>
        <v>1.5019631273648088E-3</v>
      </c>
      <c r="I12" s="40"/>
      <c r="J12" s="41">
        <f t="shared" si="1"/>
        <v>7.4943432683438691E-4</v>
      </c>
    </row>
    <row r="13" spans="1:12" ht="21.75" customHeight="1" x14ac:dyDescent="0.2">
      <c r="A13" s="77" t="s">
        <v>77</v>
      </c>
      <c r="B13" s="77"/>
      <c r="C13" s="31"/>
      <c r="D13" s="38"/>
      <c r="E13" s="31"/>
      <c r="F13" s="38">
        <f>SUM(F8:F12)</f>
        <v>2338636548397</v>
      </c>
      <c r="G13" s="31"/>
      <c r="H13" s="42">
        <f>SUM(H8:H12)</f>
        <v>1</v>
      </c>
      <c r="I13" s="40"/>
      <c r="J13" s="42">
        <f>SUM(J8:J12)</f>
        <v>0.4989698569693039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1"/>
  <sheetViews>
    <sheetView rightToLeft="1" view="pageBreakPreview" zoomScaleNormal="100" zoomScaleSheetLayoutView="100" workbookViewId="0">
      <pane ySplit="8" topLeftCell="A87" activePane="bottomLeft" state="frozen"/>
      <selection pane="bottomLeft" activeCell="S94" sqref="S9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.2851562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7.7109375" bestFit="1" customWidth="1"/>
    <col min="15" max="16" width="1.28515625" customWidth="1"/>
    <col min="17" max="17" width="19.42578125" bestFit="1" customWidth="1"/>
    <col min="18" max="18" width="1.28515625" customWidth="1"/>
    <col min="19" max="19" width="17.7109375" bestFit="1" customWidth="1"/>
    <col min="20" max="20" width="1.28515625" customWidth="1"/>
    <col min="21" max="21" width="19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125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142</v>
      </c>
      <c r="B5" s="86" t="s">
        <v>143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3" ht="14.45" customHeight="1" x14ac:dyDescent="0.2">
      <c r="D6" s="83" t="s">
        <v>144</v>
      </c>
      <c r="E6" s="83"/>
      <c r="F6" s="83"/>
      <c r="G6" s="83"/>
      <c r="H6" s="83"/>
      <c r="I6" s="83"/>
      <c r="J6" s="83"/>
      <c r="K6" s="83"/>
      <c r="L6" s="83"/>
      <c r="N6" s="83" t="s">
        <v>145</v>
      </c>
      <c r="O6" s="83"/>
      <c r="P6" s="83"/>
      <c r="Q6" s="83"/>
      <c r="R6" s="83"/>
      <c r="S6" s="83"/>
      <c r="T6" s="83"/>
      <c r="U6" s="83"/>
      <c r="V6" s="83"/>
      <c r="W6" s="83"/>
    </row>
    <row r="7" spans="1:23" ht="14.45" customHeight="1" x14ac:dyDescent="0.2">
      <c r="D7" s="3"/>
      <c r="E7" s="3"/>
      <c r="F7" s="3"/>
      <c r="G7" s="3"/>
      <c r="H7" s="3"/>
      <c r="I7" s="3"/>
      <c r="J7" s="82" t="s">
        <v>77</v>
      </c>
      <c r="K7" s="82"/>
      <c r="L7" s="82"/>
      <c r="N7" s="3"/>
      <c r="O7" s="3"/>
      <c r="P7" s="3"/>
      <c r="Q7" s="3"/>
      <c r="R7" s="3"/>
      <c r="S7" s="3"/>
      <c r="T7" s="3"/>
      <c r="U7" s="82" t="s">
        <v>77</v>
      </c>
      <c r="V7" s="82"/>
      <c r="W7" s="82"/>
    </row>
    <row r="8" spans="1:23" ht="14.45" customHeight="1" x14ac:dyDescent="0.2">
      <c r="A8" s="83" t="s">
        <v>146</v>
      </c>
      <c r="B8" s="83"/>
      <c r="D8" s="2" t="s">
        <v>147</v>
      </c>
      <c r="F8" s="2" t="s">
        <v>148</v>
      </c>
      <c r="H8" s="2" t="s">
        <v>149</v>
      </c>
      <c r="J8" s="4" t="s">
        <v>119</v>
      </c>
      <c r="K8" s="3"/>
      <c r="L8" s="4" t="s">
        <v>130</v>
      </c>
      <c r="N8" s="2" t="s">
        <v>147</v>
      </c>
      <c r="P8" s="83" t="s">
        <v>148</v>
      </c>
      <c r="Q8" s="83"/>
      <c r="S8" s="2" t="s">
        <v>149</v>
      </c>
      <c r="U8" s="4" t="s">
        <v>119</v>
      </c>
      <c r="V8" s="3"/>
      <c r="W8" s="4" t="s">
        <v>130</v>
      </c>
    </row>
    <row r="9" spans="1:23" ht="21.75" customHeight="1" x14ac:dyDescent="0.2">
      <c r="A9" s="84" t="s">
        <v>67</v>
      </c>
      <c r="B9" s="84"/>
      <c r="D9" s="26">
        <v>0</v>
      </c>
      <c r="E9" s="25"/>
      <c r="F9" s="26">
        <v>0</v>
      </c>
      <c r="G9" s="25"/>
      <c r="H9" s="26">
        <v>87366740</v>
      </c>
      <c r="I9" s="25"/>
      <c r="J9" s="26">
        <v>87366740</v>
      </c>
      <c r="L9" s="45">
        <f>J9/درآمد!$F$13</f>
        <v>3.7357981110782198E-5</v>
      </c>
      <c r="N9" s="26">
        <v>0</v>
      </c>
      <c r="O9" s="25"/>
      <c r="P9" s="85">
        <v>0</v>
      </c>
      <c r="Q9" s="85"/>
      <c r="R9" s="25"/>
      <c r="S9" s="26">
        <v>87366740</v>
      </c>
      <c r="T9" s="25"/>
      <c r="U9" s="26">
        <v>87366740</v>
      </c>
      <c r="W9" s="43">
        <f>U9/درآمد!$F$13</f>
        <v>3.7357981110782198E-5</v>
      </c>
    </row>
    <row r="10" spans="1:23" ht="21.75" customHeight="1" x14ac:dyDescent="0.2">
      <c r="A10" s="78" t="s">
        <v>62</v>
      </c>
      <c r="B10" s="78"/>
      <c r="D10" s="27">
        <v>0</v>
      </c>
      <c r="E10" s="25"/>
      <c r="F10" s="27">
        <v>0</v>
      </c>
      <c r="G10" s="25"/>
      <c r="H10" s="27">
        <v>348437976</v>
      </c>
      <c r="I10" s="25"/>
      <c r="J10" s="27">
        <v>348437976</v>
      </c>
      <c r="L10" s="46">
        <f>J10/درآمد!$F$13</f>
        <v>1.4899193131948359E-4</v>
      </c>
      <c r="N10" s="27">
        <v>1937000000</v>
      </c>
      <c r="O10" s="25"/>
      <c r="P10" s="79">
        <v>0</v>
      </c>
      <c r="Q10" s="79"/>
      <c r="R10" s="25"/>
      <c r="S10" s="27">
        <v>348437976</v>
      </c>
      <c r="T10" s="25"/>
      <c r="U10" s="27">
        <v>2285437976</v>
      </c>
      <c r="W10" s="44">
        <f>U10/درآمد!$F$13</f>
        <v>9.7725231291990859E-4</v>
      </c>
    </row>
    <row r="11" spans="1:23" ht="21.75" customHeight="1" x14ac:dyDescent="0.2">
      <c r="A11" s="78" t="s">
        <v>68</v>
      </c>
      <c r="B11" s="78"/>
      <c r="D11" s="27">
        <v>152853061</v>
      </c>
      <c r="E11" s="25"/>
      <c r="F11" s="27">
        <v>0</v>
      </c>
      <c r="G11" s="25"/>
      <c r="H11" s="27">
        <v>2109202394</v>
      </c>
      <c r="I11" s="25"/>
      <c r="J11" s="27">
        <v>2262055455</v>
      </c>
      <c r="L11" s="46">
        <f>J11/درآمد!$F$13</f>
        <v>9.6725395681962988E-4</v>
      </c>
      <c r="N11" s="27">
        <v>152853061</v>
      </c>
      <c r="O11" s="25"/>
      <c r="P11" s="79">
        <v>0</v>
      </c>
      <c r="Q11" s="79"/>
      <c r="R11" s="25"/>
      <c r="S11" s="27">
        <v>3538649279</v>
      </c>
      <c r="T11" s="25"/>
      <c r="U11" s="27">
        <v>3691502340</v>
      </c>
      <c r="W11" s="44">
        <f>U11/درآمد!$F$13</f>
        <v>1.5784848408917202E-3</v>
      </c>
    </row>
    <row r="12" spans="1:23" ht="21.75" customHeight="1" x14ac:dyDescent="0.2">
      <c r="A12" s="78" t="s">
        <v>21</v>
      </c>
      <c r="B12" s="78"/>
      <c r="D12" s="27">
        <v>0</v>
      </c>
      <c r="E12" s="25"/>
      <c r="F12" s="27">
        <v>0</v>
      </c>
      <c r="G12" s="25"/>
      <c r="H12" s="27">
        <v>7216066375</v>
      </c>
      <c r="I12" s="25"/>
      <c r="J12" s="27">
        <v>7216066375</v>
      </c>
      <c r="L12" s="46">
        <f>J12/درآمد!$F$13</f>
        <v>3.0855869330983455E-3</v>
      </c>
      <c r="N12" s="27">
        <v>5018194870</v>
      </c>
      <c r="O12" s="25"/>
      <c r="P12" s="79">
        <v>0</v>
      </c>
      <c r="Q12" s="79"/>
      <c r="R12" s="25"/>
      <c r="S12" s="27">
        <v>9393725704</v>
      </c>
      <c r="T12" s="25"/>
      <c r="U12" s="27">
        <v>14411920574</v>
      </c>
      <c r="W12" s="44">
        <f>U12/درآمد!$F$13</f>
        <v>6.1625311482789141E-3</v>
      </c>
    </row>
    <row r="13" spans="1:23" ht="21.75" customHeight="1" x14ac:dyDescent="0.2">
      <c r="A13" s="78" t="s">
        <v>22</v>
      </c>
      <c r="B13" s="78"/>
      <c r="D13" s="27">
        <v>3600000</v>
      </c>
      <c r="E13" s="25"/>
      <c r="F13" s="27">
        <v>0</v>
      </c>
      <c r="G13" s="25"/>
      <c r="H13" s="27">
        <v>-23960845</v>
      </c>
      <c r="I13" s="25"/>
      <c r="J13" s="27">
        <v>-20360845</v>
      </c>
      <c r="L13" s="46">
        <f>J13/درآمد!$F$13</f>
        <v>-8.7062887193635036E-6</v>
      </c>
      <c r="N13" s="27">
        <v>3600000</v>
      </c>
      <c r="O13" s="25"/>
      <c r="P13" s="79">
        <v>0</v>
      </c>
      <c r="Q13" s="79"/>
      <c r="R13" s="25"/>
      <c r="S13" s="27">
        <v>-23960845</v>
      </c>
      <c r="T13" s="25"/>
      <c r="U13" s="27">
        <v>-20360845</v>
      </c>
      <c r="W13" s="44">
        <f>U13/درآمد!$F$13</f>
        <v>-8.7062887193635036E-6</v>
      </c>
    </row>
    <row r="14" spans="1:23" ht="21.75" customHeight="1" x14ac:dyDescent="0.2">
      <c r="A14" s="78" t="s">
        <v>28</v>
      </c>
      <c r="B14" s="78"/>
      <c r="D14" s="27">
        <v>8559067084</v>
      </c>
      <c r="E14" s="25"/>
      <c r="F14" s="27">
        <v>-1171388288</v>
      </c>
      <c r="G14" s="25"/>
      <c r="H14" s="27">
        <v>12666983377</v>
      </c>
      <c r="I14" s="25"/>
      <c r="J14" s="27">
        <v>20054662173</v>
      </c>
      <c r="L14" s="46">
        <f>J14/درآمد!$F$13</f>
        <v>8.575365071903247E-3</v>
      </c>
      <c r="N14" s="27">
        <v>8559067084</v>
      </c>
      <c r="O14" s="25"/>
      <c r="P14" s="79">
        <v>16571220527</v>
      </c>
      <c r="Q14" s="79"/>
      <c r="R14" s="25"/>
      <c r="S14" s="27">
        <v>12666983377</v>
      </c>
      <c r="T14" s="25"/>
      <c r="U14" s="27">
        <v>37797270988</v>
      </c>
      <c r="W14" s="44">
        <f>U14/درآمد!$F$13</f>
        <v>1.6162097104788619E-2</v>
      </c>
    </row>
    <row r="15" spans="1:23" ht="21.75" customHeight="1" x14ac:dyDescent="0.2">
      <c r="A15" s="78" t="s">
        <v>19</v>
      </c>
      <c r="B15" s="78"/>
      <c r="D15" s="27">
        <v>0</v>
      </c>
      <c r="E15" s="25"/>
      <c r="F15" s="27">
        <v>0</v>
      </c>
      <c r="G15" s="25"/>
      <c r="H15" s="27">
        <v>-342268233</v>
      </c>
      <c r="I15" s="25"/>
      <c r="J15" s="27">
        <v>-342268233</v>
      </c>
      <c r="L15" s="46">
        <f>J15/درآمد!$F$13</f>
        <v>-1.463537518194544E-4</v>
      </c>
      <c r="N15" s="27">
        <v>268910091</v>
      </c>
      <c r="O15" s="25"/>
      <c r="P15" s="79">
        <v>0</v>
      </c>
      <c r="Q15" s="79"/>
      <c r="R15" s="25"/>
      <c r="S15" s="27">
        <v>-342268233</v>
      </c>
      <c r="T15" s="25"/>
      <c r="U15" s="27">
        <v>-73358142</v>
      </c>
      <c r="W15" s="44">
        <f>U15/درآمد!$F$13</f>
        <v>-3.1367910524738343E-5</v>
      </c>
    </row>
    <row r="16" spans="1:23" ht="21.75" customHeight="1" x14ac:dyDescent="0.2">
      <c r="A16" s="78" t="s">
        <v>60</v>
      </c>
      <c r="B16" s="78"/>
      <c r="D16" s="27">
        <v>0</v>
      </c>
      <c r="E16" s="25"/>
      <c r="F16" s="27">
        <v>18343843368</v>
      </c>
      <c r="G16" s="25"/>
      <c r="H16" s="27">
        <v>0</v>
      </c>
      <c r="I16" s="25"/>
      <c r="J16" s="27">
        <v>18343843368</v>
      </c>
      <c r="L16" s="46">
        <f>J16/درآمد!$F$13</f>
        <v>7.8438196737212734E-3</v>
      </c>
      <c r="N16" s="27">
        <v>2119770491</v>
      </c>
      <c r="O16" s="25"/>
      <c r="P16" s="79">
        <v>33557829611</v>
      </c>
      <c r="Q16" s="79"/>
      <c r="R16" s="25"/>
      <c r="S16" s="27">
        <v>9985165</v>
      </c>
      <c r="T16" s="25"/>
      <c r="U16" s="27">
        <v>35687585267</v>
      </c>
      <c r="W16" s="44">
        <f>U16/درآمد!$F$13</f>
        <v>1.5259996381849833E-2</v>
      </c>
    </row>
    <row r="17" spans="1:23" ht="21.75" customHeight="1" x14ac:dyDescent="0.2">
      <c r="A17" s="78" t="s">
        <v>150</v>
      </c>
      <c r="B17" s="78"/>
      <c r="D17" s="27">
        <v>0</v>
      </c>
      <c r="E17" s="25"/>
      <c r="F17" s="27">
        <v>0</v>
      </c>
      <c r="G17" s="25"/>
      <c r="H17" s="27">
        <v>0</v>
      </c>
      <c r="I17" s="25"/>
      <c r="J17" s="27">
        <v>0</v>
      </c>
      <c r="L17" s="46">
        <f>J17/درآمد!$F$13</f>
        <v>0</v>
      </c>
      <c r="N17" s="27">
        <v>946145970</v>
      </c>
      <c r="O17" s="25"/>
      <c r="P17" s="79">
        <v>0</v>
      </c>
      <c r="Q17" s="79"/>
      <c r="R17" s="25"/>
      <c r="S17" s="27">
        <v>-772378489</v>
      </c>
      <c r="T17" s="25"/>
      <c r="U17" s="27">
        <v>173767481</v>
      </c>
      <c r="W17" s="44">
        <f>U17/درآمد!$F$13</f>
        <v>7.430290145730749E-5</v>
      </c>
    </row>
    <row r="18" spans="1:23" ht="21.75" customHeight="1" x14ac:dyDescent="0.2">
      <c r="A18" s="78" t="s">
        <v>151</v>
      </c>
      <c r="B18" s="78"/>
      <c r="D18" s="27">
        <v>0</v>
      </c>
      <c r="E18" s="25"/>
      <c r="F18" s="27">
        <v>0</v>
      </c>
      <c r="G18" s="25"/>
      <c r="H18" s="27">
        <v>0</v>
      </c>
      <c r="I18" s="25"/>
      <c r="J18" s="27">
        <v>0</v>
      </c>
      <c r="L18" s="46">
        <f>J18/درآمد!$F$13</f>
        <v>0</v>
      </c>
      <c r="N18" s="27">
        <v>0</v>
      </c>
      <c r="O18" s="25"/>
      <c r="P18" s="79">
        <v>0</v>
      </c>
      <c r="Q18" s="79"/>
      <c r="R18" s="25"/>
      <c r="S18" s="27">
        <v>869083119</v>
      </c>
      <c r="T18" s="25"/>
      <c r="U18" s="27">
        <v>869083119</v>
      </c>
      <c r="W18" s="44">
        <f>U18/درآمد!$F$13</f>
        <v>3.716195744891211E-4</v>
      </c>
    </row>
    <row r="19" spans="1:23" ht="21.75" customHeight="1" x14ac:dyDescent="0.2">
      <c r="A19" s="78" t="s">
        <v>64</v>
      </c>
      <c r="B19" s="78"/>
      <c r="D19" s="27">
        <v>10262970455</v>
      </c>
      <c r="E19" s="25"/>
      <c r="F19" s="27">
        <v>136496935861</v>
      </c>
      <c r="G19" s="25"/>
      <c r="H19" s="27">
        <v>0</v>
      </c>
      <c r="I19" s="25"/>
      <c r="J19" s="27">
        <v>146759906316</v>
      </c>
      <c r="L19" s="46">
        <f>J19/درآمد!$F$13</f>
        <v>6.2754473933367472E-2</v>
      </c>
      <c r="N19" s="27">
        <v>10262970455</v>
      </c>
      <c r="O19" s="25"/>
      <c r="P19" s="79">
        <v>482228700848</v>
      </c>
      <c r="Q19" s="79"/>
      <c r="R19" s="25"/>
      <c r="S19" s="27">
        <v>129780335880</v>
      </c>
      <c r="T19" s="25"/>
      <c r="U19" s="27">
        <v>622272007183</v>
      </c>
      <c r="W19" s="44">
        <f>U19/درآمد!$F$13</f>
        <v>0.26608324735604233</v>
      </c>
    </row>
    <row r="20" spans="1:23" ht="21.75" customHeight="1" x14ac:dyDescent="0.2">
      <c r="A20" s="78" t="s">
        <v>152</v>
      </c>
      <c r="B20" s="78"/>
      <c r="D20" s="27">
        <v>0</v>
      </c>
      <c r="E20" s="25"/>
      <c r="F20" s="27">
        <v>0</v>
      </c>
      <c r="G20" s="25"/>
      <c r="H20" s="27">
        <v>0</v>
      </c>
      <c r="I20" s="25"/>
      <c r="J20" s="27">
        <v>0</v>
      </c>
      <c r="L20" s="46">
        <f>J20/درآمد!$F$13</f>
        <v>0</v>
      </c>
      <c r="N20" s="27">
        <v>0</v>
      </c>
      <c r="O20" s="25"/>
      <c r="P20" s="79">
        <v>0</v>
      </c>
      <c r="Q20" s="79"/>
      <c r="R20" s="25"/>
      <c r="S20" s="27">
        <v>-610431764</v>
      </c>
      <c r="T20" s="25"/>
      <c r="U20" s="27">
        <v>-610431764</v>
      </c>
      <c r="W20" s="44">
        <f>U20/درآمد!$F$13</f>
        <v>-2.6102036437359867E-4</v>
      </c>
    </row>
    <row r="21" spans="1:23" ht="21.75" customHeight="1" x14ac:dyDescent="0.2">
      <c r="A21" s="78" t="s">
        <v>153</v>
      </c>
      <c r="B21" s="78"/>
      <c r="D21" s="27">
        <v>0</v>
      </c>
      <c r="E21" s="25"/>
      <c r="F21" s="27">
        <v>0</v>
      </c>
      <c r="G21" s="25"/>
      <c r="H21" s="27">
        <v>0</v>
      </c>
      <c r="I21" s="25"/>
      <c r="J21" s="27">
        <v>0</v>
      </c>
      <c r="L21" s="46">
        <f>J21/درآمد!$F$13</f>
        <v>0</v>
      </c>
      <c r="N21" s="27">
        <v>0</v>
      </c>
      <c r="O21" s="25"/>
      <c r="P21" s="79">
        <v>0</v>
      </c>
      <c r="Q21" s="79"/>
      <c r="R21" s="25"/>
      <c r="S21" s="27">
        <v>0</v>
      </c>
      <c r="T21" s="25"/>
      <c r="U21" s="27">
        <v>0</v>
      </c>
      <c r="W21" s="44">
        <f>U21/درآمد!$F$13</f>
        <v>0</v>
      </c>
    </row>
    <row r="22" spans="1:23" ht="21.75" customHeight="1" x14ac:dyDescent="0.2">
      <c r="A22" s="78" t="s">
        <v>154</v>
      </c>
      <c r="B22" s="78"/>
      <c r="D22" s="27">
        <v>0</v>
      </c>
      <c r="E22" s="25"/>
      <c r="F22" s="27">
        <v>0</v>
      </c>
      <c r="G22" s="25"/>
      <c r="H22" s="27">
        <v>0</v>
      </c>
      <c r="I22" s="25"/>
      <c r="J22" s="27">
        <v>0</v>
      </c>
      <c r="L22" s="46">
        <f>J22/درآمد!$F$13</f>
        <v>0</v>
      </c>
      <c r="N22" s="27">
        <v>0</v>
      </c>
      <c r="O22" s="25"/>
      <c r="P22" s="79">
        <v>0</v>
      </c>
      <c r="Q22" s="79"/>
      <c r="R22" s="25"/>
      <c r="S22" s="27">
        <v>20527642027</v>
      </c>
      <c r="T22" s="25"/>
      <c r="U22" s="27">
        <v>20527642027</v>
      </c>
      <c r="W22" s="44">
        <f>U22/درآمد!$F$13</f>
        <v>8.7776110576354895E-3</v>
      </c>
    </row>
    <row r="23" spans="1:23" ht="21.75" customHeight="1" x14ac:dyDescent="0.2">
      <c r="A23" s="78" t="s">
        <v>155</v>
      </c>
      <c r="B23" s="78"/>
      <c r="D23" s="27">
        <v>0</v>
      </c>
      <c r="E23" s="25"/>
      <c r="F23" s="27">
        <v>0</v>
      </c>
      <c r="G23" s="25"/>
      <c r="H23" s="27">
        <v>0</v>
      </c>
      <c r="I23" s="25"/>
      <c r="J23" s="27">
        <v>0</v>
      </c>
      <c r="L23" s="46">
        <f>J23/درآمد!$F$13</f>
        <v>0</v>
      </c>
      <c r="N23" s="27">
        <v>0</v>
      </c>
      <c r="O23" s="25"/>
      <c r="P23" s="79">
        <v>0</v>
      </c>
      <c r="Q23" s="79"/>
      <c r="R23" s="25"/>
      <c r="S23" s="27">
        <v>-207776194</v>
      </c>
      <c r="T23" s="25"/>
      <c r="U23" s="27">
        <v>-207776194</v>
      </c>
      <c r="W23" s="44">
        <f>U23/درآمد!$F$13</f>
        <v>-8.8845012767126448E-5</v>
      </c>
    </row>
    <row r="24" spans="1:23" ht="21.75" customHeight="1" x14ac:dyDescent="0.2">
      <c r="A24" s="78" t="s">
        <v>156</v>
      </c>
      <c r="B24" s="78"/>
      <c r="D24" s="27">
        <v>0</v>
      </c>
      <c r="E24" s="25"/>
      <c r="F24" s="27">
        <v>0</v>
      </c>
      <c r="G24" s="25"/>
      <c r="H24" s="27">
        <v>0</v>
      </c>
      <c r="I24" s="25"/>
      <c r="J24" s="27">
        <v>0</v>
      </c>
      <c r="L24" s="46">
        <f>J24/درآمد!$F$13</f>
        <v>0</v>
      </c>
      <c r="N24" s="27">
        <v>0</v>
      </c>
      <c r="O24" s="25"/>
      <c r="P24" s="79">
        <v>0</v>
      </c>
      <c r="Q24" s="79"/>
      <c r="R24" s="25"/>
      <c r="S24" s="27">
        <v>619749620</v>
      </c>
      <c r="T24" s="25"/>
      <c r="U24" s="27">
        <v>619749620</v>
      </c>
      <c r="W24" s="44">
        <f>U24/درآمد!$F$13</f>
        <v>2.6500467566232237E-4</v>
      </c>
    </row>
    <row r="25" spans="1:23" ht="21.75" customHeight="1" x14ac:dyDescent="0.2">
      <c r="A25" s="78" t="s">
        <v>157</v>
      </c>
      <c r="B25" s="78"/>
      <c r="D25" s="27">
        <v>0</v>
      </c>
      <c r="E25" s="25"/>
      <c r="F25" s="27">
        <v>0</v>
      </c>
      <c r="G25" s="25"/>
      <c r="H25" s="27">
        <v>0</v>
      </c>
      <c r="I25" s="25"/>
      <c r="J25" s="27">
        <v>0</v>
      </c>
      <c r="L25" s="46">
        <f>J25/درآمد!$F$13</f>
        <v>0</v>
      </c>
      <c r="N25" s="27">
        <v>0</v>
      </c>
      <c r="O25" s="25"/>
      <c r="P25" s="79">
        <v>0</v>
      </c>
      <c r="Q25" s="79"/>
      <c r="R25" s="25"/>
      <c r="S25" s="27">
        <v>0</v>
      </c>
      <c r="T25" s="25"/>
      <c r="U25" s="27">
        <v>0</v>
      </c>
      <c r="W25" s="44">
        <f>U25/درآمد!$F$13</f>
        <v>0</v>
      </c>
    </row>
    <row r="26" spans="1:23" ht="21.75" customHeight="1" x14ac:dyDescent="0.2">
      <c r="A26" s="78" t="s">
        <v>158</v>
      </c>
      <c r="B26" s="78"/>
      <c r="D26" s="27">
        <v>0</v>
      </c>
      <c r="E26" s="25"/>
      <c r="F26" s="27">
        <v>0</v>
      </c>
      <c r="G26" s="25"/>
      <c r="H26" s="27">
        <v>0</v>
      </c>
      <c r="I26" s="25"/>
      <c r="J26" s="27">
        <v>0</v>
      </c>
      <c r="L26" s="46">
        <f>J26/درآمد!$F$13</f>
        <v>0</v>
      </c>
      <c r="N26" s="27">
        <v>0</v>
      </c>
      <c r="O26" s="25"/>
      <c r="P26" s="79">
        <v>0</v>
      </c>
      <c r="Q26" s="79"/>
      <c r="R26" s="25"/>
      <c r="S26" s="27">
        <v>36730155</v>
      </c>
      <c r="T26" s="25"/>
      <c r="U26" s="27">
        <v>36730155</v>
      </c>
      <c r="W26" s="44">
        <f>U26/درآمد!$F$13</f>
        <v>1.570579875918573E-5</v>
      </c>
    </row>
    <row r="27" spans="1:23" ht="21.75" customHeight="1" x14ac:dyDescent="0.2">
      <c r="A27" s="78" t="s">
        <v>159</v>
      </c>
      <c r="B27" s="78"/>
      <c r="D27" s="27">
        <v>0</v>
      </c>
      <c r="E27" s="25"/>
      <c r="F27" s="27">
        <v>0</v>
      </c>
      <c r="G27" s="25"/>
      <c r="H27" s="27">
        <v>0</v>
      </c>
      <c r="I27" s="25"/>
      <c r="J27" s="27">
        <v>0</v>
      </c>
      <c r="L27" s="46">
        <f>J27/درآمد!$F$13</f>
        <v>0</v>
      </c>
      <c r="N27" s="27">
        <v>0</v>
      </c>
      <c r="O27" s="25"/>
      <c r="P27" s="79">
        <v>0</v>
      </c>
      <c r="Q27" s="79"/>
      <c r="R27" s="25"/>
      <c r="S27" s="27">
        <v>-105525664</v>
      </c>
      <c r="T27" s="25"/>
      <c r="U27" s="27">
        <v>-105525664</v>
      </c>
      <c r="W27" s="44">
        <f>U27/درآمد!$F$13</f>
        <v>-4.5122729340876734E-5</v>
      </c>
    </row>
    <row r="28" spans="1:23" ht="21.75" customHeight="1" x14ac:dyDescent="0.2">
      <c r="A28" s="78" t="s">
        <v>160</v>
      </c>
      <c r="B28" s="78"/>
      <c r="D28" s="27">
        <v>0</v>
      </c>
      <c r="E28" s="25"/>
      <c r="F28" s="27">
        <v>0</v>
      </c>
      <c r="G28" s="25"/>
      <c r="H28" s="27">
        <v>0</v>
      </c>
      <c r="I28" s="25"/>
      <c r="J28" s="27">
        <v>0</v>
      </c>
      <c r="L28" s="46">
        <f>J28/درآمد!$F$13</f>
        <v>0</v>
      </c>
      <c r="N28" s="27">
        <v>0</v>
      </c>
      <c r="O28" s="25"/>
      <c r="P28" s="79">
        <v>0</v>
      </c>
      <c r="Q28" s="79"/>
      <c r="R28" s="25"/>
      <c r="S28" s="27">
        <v>1152769016</v>
      </c>
      <c r="T28" s="25"/>
      <c r="U28" s="27">
        <v>1152769016</v>
      </c>
      <c r="W28" s="44">
        <f>U28/درآمد!$F$13</f>
        <v>4.9292354418652888E-4</v>
      </c>
    </row>
    <row r="29" spans="1:23" ht="21.75" customHeight="1" x14ac:dyDescent="0.2">
      <c r="A29" s="78" t="s">
        <v>41</v>
      </c>
      <c r="B29" s="78"/>
      <c r="D29" s="27">
        <v>0</v>
      </c>
      <c r="E29" s="25"/>
      <c r="F29" s="27">
        <v>18162566524</v>
      </c>
      <c r="G29" s="25"/>
      <c r="H29" s="27">
        <v>0</v>
      </c>
      <c r="I29" s="25"/>
      <c r="J29" s="27">
        <v>18162566524</v>
      </c>
      <c r="L29" s="46">
        <f>J29/درآمد!$F$13</f>
        <v>7.7663057718179371E-3</v>
      </c>
      <c r="N29" s="27">
        <v>2221618053</v>
      </c>
      <c r="O29" s="25"/>
      <c r="P29" s="79">
        <v>27708429717</v>
      </c>
      <c r="Q29" s="79"/>
      <c r="R29" s="25"/>
      <c r="S29" s="27">
        <v>3504088</v>
      </c>
      <c r="T29" s="25"/>
      <c r="U29" s="27">
        <v>29933551858</v>
      </c>
      <c r="W29" s="44">
        <f>U29/درآمد!$F$13</f>
        <v>1.2799574127291271E-2</v>
      </c>
    </row>
    <row r="30" spans="1:23" ht="21.75" customHeight="1" x14ac:dyDescent="0.2">
      <c r="A30" s="78" t="s">
        <v>161</v>
      </c>
      <c r="B30" s="78"/>
      <c r="D30" s="27">
        <v>0</v>
      </c>
      <c r="E30" s="25"/>
      <c r="F30" s="27">
        <v>0</v>
      </c>
      <c r="G30" s="25"/>
      <c r="H30" s="27">
        <v>0</v>
      </c>
      <c r="I30" s="25"/>
      <c r="J30" s="27">
        <v>0</v>
      </c>
      <c r="L30" s="46">
        <f>J30/درآمد!$F$13</f>
        <v>0</v>
      </c>
      <c r="N30" s="27">
        <v>785668</v>
      </c>
      <c r="O30" s="25"/>
      <c r="P30" s="79">
        <v>0</v>
      </c>
      <c r="Q30" s="79"/>
      <c r="R30" s="25"/>
      <c r="S30" s="27">
        <v>5310066257</v>
      </c>
      <c r="T30" s="25"/>
      <c r="U30" s="27">
        <v>5310851925</v>
      </c>
      <c r="W30" s="44">
        <f>U30/درآمد!$F$13</f>
        <v>2.2709180392482455E-3</v>
      </c>
    </row>
    <row r="31" spans="1:23" ht="21.75" customHeight="1" x14ac:dyDescent="0.2">
      <c r="A31" s="78" t="s">
        <v>162</v>
      </c>
      <c r="B31" s="78"/>
      <c r="D31" s="27">
        <v>0</v>
      </c>
      <c r="E31" s="25"/>
      <c r="F31" s="27">
        <v>0</v>
      </c>
      <c r="G31" s="25"/>
      <c r="H31" s="27">
        <v>0</v>
      </c>
      <c r="I31" s="25"/>
      <c r="J31" s="27">
        <v>0</v>
      </c>
      <c r="L31" s="46">
        <f>J31/درآمد!$F$13</f>
        <v>0</v>
      </c>
      <c r="N31" s="27">
        <v>0</v>
      </c>
      <c r="O31" s="25"/>
      <c r="P31" s="79">
        <v>0</v>
      </c>
      <c r="Q31" s="79"/>
      <c r="R31" s="25"/>
      <c r="S31" s="27">
        <v>403150486</v>
      </c>
      <c r="T31" s="25"/>
      <c r="U31" s="27">
        <v>403150486</v>
      </c>
      <c r="W31" s="44">
        <f>U31/درآمد!$F$13</f>
        <v>1.7238697747896581E-4</v>
      </c>
    </row>
    <row r="32" spans="1:23" ht="21.75" customHeight="1" x14ac:dyDescent="0.2">
      <c r="A32" s="78" t="s">
        <v>163</v>
      </c>
      <c r="B32" s="78"/>
      <c r="D32" s="27">
        <v>0</v>
      </c>
      <c r="E32" s="25"/>
      <c r="F32" s="27">
        <v>0</v>
      </c>
      <c r="G32" s="25"/>
      <c r="H32" s="27">
        <v>0</v>
      </c>
      <c r="I32" s="25"/>
      <c r="J32" s="27">
        <v>0</v>
      </c>
      <c r="L32" s="46">
        <f>J32/درآمد!$F$13</f>
        <v>0</v>
      </c>
      <c r="N32" s="27">
        <v>1832248295</v>
      </c>
      <c r="O32" s="25"/>
      <c r="P32" s="79">
        <v>0</v>
      </c>
      <c r="Q32" s="79"/>
      <c r="R32" s="25"/>
      <c r="S32" s="27">
        <v>6341426377</v>
      </c>
      <c r="T32" s="25"/>
      <c r="U32" s="27">
        <v>8173674672</v>
      </c>
      <c r="W32" s="44">
        <f>U32/درآمد!$F$13</f>
        <v>3.4950598362975985E-3</v>
      </c>
    </row>
    <row r="33" spans="1:23" ht="21.75" customHeight="1" x14ac:dyDescent="0.2">
      <c r="A33" s="78" t="s">
        <v>164</v>
      </c>
      <c r="B33" s="78"/>
      <c r="D33" s="27">
        <v>0</v>
      </c>
      <c r="E33" s="25"/>
      <c r="F33" s="27">
        <v>0</v>
      </c>
      <c r="G33" s="25"/>
      <c r="H33" s="27">
        <v>0</v>
      </c>
      <c r="I33" s="25"/>
      <c r="J33" s="27">
        <v>0</v>
      </c>
      <c r="L33" s="46">
        <f>J33/درآمد!$F$13</f>
        <v>0</v>
      </c>
      <c r="N33" s="27">
        <v>0</v>
      </c>
      <c r="O33" s="25"/>
      <c r="P33" s="79">
        <v>0</v>
      </c>
      <c r="Q33" s="79"/>
      <c r="R33" s="25"/>
      <c r="S33" s="27">
        <v>63317261680</v>
      </c>
      <c r="T33" s="25"/>
      <c r="U33" s="27">
        <v>63317261680</v>
      </c>
      <c r="W33" s="44">
        <f>U33/درآمد!$F$13</f>
        <v>2.7074434342266786E-2</v>
      </c>
    </row>
    <row r="34" spans="1:23" ht="21.75" customHeight="1" x14ac:dyDescent="0.2">
      <c r="A34" s="78" t="s">
        <v>165</v>
      </c>
      <c r="B34" s="78"/>
      <c r="D34" s="27">
        <v>0</v>
      </c>
      <c r="E34" s="25"/>
      <c r="F34" s="27">
        <v>0</v>
      </c>
      <c r="G34" s="25"/>
      <c r="H34" s="27">
        <v>0</v>
      </c>
      <c r="I34" s="25"/>
      <c r="J34" s="27">
        <v>0</v>
      </c>
      <c r="L34" s="46">
        <f>J34/درآمد!$F$13</f>
        <v>0</v>
      </c>
      <c r="N34" s="27">
        <v>0</v>
      </c>
      <c r="O34" s="25"/>
      <c r="P34" s="79">
        <v>0</v>
      </c>
      <c r="Q34" s="79"/>
      <c r="R34" s="25"/>
      <c r="S34" s="27">
        <v>864885411</v>
      </c>
      <c r="T34" s="25"/>
      <c r="U34" s="27">
        <v>864885411</v>
      </c>
      <c r="W34" s="44">
        <f>U34/درآمد!$F$13</f>
        <v>3.6982463632188975E-4</v>
      </c>
    </row>
    <row r="35" spans="1:23" ht="21.75" customHeight="1" x14ac:dyDescent="0.2">
      <c r="A35" s="78" t="s">
        <v>34</v>
      </c>
      <c r="B35" s="78"/>
      <c r="D35" s="27">
        <v>0</v>
      </c>
      <c r="E35" s="25"/>
      <c r="F35" s="27">
        <v>10805820299</v>
      </c>
      <c r="G35" s="25"/>
      <c r="H35" s="27">
        <v>0</v>
      </c>
      <c r="I35" s="25"/>
      <c r="J35" s="27">
        <v>10805820299</v>
      </c>
      <c r="L35" s="46">
        <f>J35/درآمد!$F$13</f>
        <v>4.6205641942980687E-3</v>
      </c>
      <c r="N35" s="27">
        <v>7260000000</v>
      </c>
      <c r="O35" s="25"/>
      <c r="P35" s="79">
        <v>32451138907</v>
      </c>
      <c r="Q35" s="79"/>
      <c r="R35" s="25"/>
      <c r="S35" s="27">
        <v>1417638772</v>
      </c>
      <c r="T35" s="25"/>
      <c r="U35" s="27">
        <v>41128777679</v>
      </c>
      <c r="W35" s="44">
        <f>U35/درآمد!$F$13</f>
        <v>1.7586647958269273E-2</v>
      </c>
    </row>
    <row r="36" spans="1:23" ht="21.75" customHeight="1" x14ac:dyDescent="0.2">
      <c r="A36" s="78" t="s">
        <v>26</v>
      </c>
      <c r="B36" s="78"/>
      <c r="D36" s="27">
        <v>0</v>
      </c>
      <c r="E36" s="25"/>
      <c r="F36" s="27">
        <v>25033825274</v>
      </c>
      <c r="G36" s="25"/>
      <c r="H36" s="27">
        <v>0</v>
      </c>
      <c r="I36" s="25"/>
      <c r="J36" s="27">
        <v>25033825274</v>
      </c>
      <c r="L36" s="46">
        <f>J36/درآمد!$F$13</f>
        <v>1.0704453110150544E-2</v>
      </c>
      <c r="N36" s="27">
        <v>9822855528</v>
      </c>
      <c r="O36" s="25"/>
      <c r="P36" s="79">
        <v>36560554172</v>
      </c>
      <c r="Q36" s="79"/>
      <c r="R36" s="25"/>
      <c r="S36" s="27">
        <v>-8487</v>
      </c>
      <c r="T36" s="25"/>
      <c r="U36" s="27">
        <v>46383401213</v>
      </c>
      <c r="W36" s="44">
        <f>U36/درآمد!$F$13</f>
        <v>1.9833522761282911E-2</v>
      </c>
    </row>
    <row r="37" spans="1:23" ht="21.75" customHeight="1" x14ac:dyDescent="0.2">
      <c r="A37" s="78" t="s">
        <v>166</v>
      </c>
      <c r="B37" s="78"/>
      <c r="D37" s="27">
        <v>0</v>
      </c>
      <c r="E37" s="25"/>
      <c r="F37" s="27">
        <v>0</v>
      </c>
      <c r="G37" s="25"/>
      <c r="H37" s="27">
        <v>0</v>
      </c>
      <c r="I37" s="25"/>
      <c r="J37" s="27">
        <v>0</v>
      </c>
      <c r="L37" s="46">
        <f>J37/درآمد!$F$13</f>
        <v>0</v>
      </c>
      <c r="N37" s="27">
        <v>0</v>
      </c>
      <c r="O37" s="25"/>
      <c r="P37" s="79">
        <v>0</v>
      </c>
      <c r="Q37" s="79"/>
      <c r="R37" s="25"/>
      <c r="S37" s="27">
        <v>0</v>
      </c>
      <c r="T37" s="25"/>
      <c r="U37" s="27">
        <v>0</v>
      </c>
      <c r="W37" s="44">
        <f>U37/درآمد!$F$13</f>
        <v>0</v>
      </c>
    </row>
    <row r="38" spans="1:23" ht="21.75" customHeight="1" x14ac:dyDescent="0.2">
      <c r="A38" s="78" t="s">
        <v>167</v>
      </c>
      <c r="B38" s="78"/>
      <c r="D38" s="27">
        <v>0</v>
      </c>
      <c r="E38" s="25"/>
      <c r="F38" s="27">
        <v>0</v>
      </c>
      <c r="G38" s="25"/>
      <c r="H38" s="27">
        <v>0</v>
      </c>
      <c r="I38" s="25"/>
      <c r="J38" s="27">
        <v>0</v>
      </c>
      <c r="L38" s="46">
        <f>J38/درآمد!$F$13</f>
        <v>0</v>
      </c>
      <c r="N38" s="27">
        <v>0</v>
      </c>
      <c r="O38" s="25"/>
      <c r="P38" s="79">
        <v>0</v>
      </c>
      <c r="Q38" s="79"/>
      <c r="R38" s="25"/>
      <c r="S38" s="27">
        <v>67844015</v>
      </c>
      <c r="T38" s="25"/>
      <c r="U38" s="27">
        <v>67844015</v>
      </c>
      <c r="W38" s="44">
        <f>U38/درآمد!$F$13</f>
        <v>2.9010072149305605E-5</v>
      </c>
    </row>
    <row r="39" spans="1:23" ht="21.75" customHeight="1" x14ac:dyDescent="0.2">
      <c r="A39" s="78" t="s">
        <v>168</v>
      </c>
      <c r="B39" s="78"/>
      <c r="D39" s="27">
        <v>0</v>
      </c>
      <c r="E39" s="25"/>
      <c r="F39" s="27">
        <v>0</v>
      </c>
      <c r="G39" s="25"/>
      <c r="H39" s="27">
        <v>0</v>
      </c>
      <c r="I39" s="25"/>
      <c r="J39" s="27">
        <v>0</v>
      </c>
      <c r="L39" s="46">
        <f>J39/درآمد!$F$13</f>
        <v>0</v>
      </c>
      <c r="N39" s="27">
        <v>0</v>
      </c>
      <c r="O39" s="25"/>
      <c r="P39" s="79">
        <v>0</v>
      </c>
      <c r="Q39" s="79"/>
      <c r="R39" s="25"/>
      <c r="S39" s="27">
        <v>1747916021</v>
      </c>
      <c r="T39" s="25"/>
      <c r="U39" s="27">
        <v>1747916021</v>
      </c>
      <c r="W39" s="44">
        <f>U39/درآمد!$F$13</f>
        <v>7.474081520696729E-4</v>
      </c>
    </row>
    <row r="40" spans="1:23" ht="21.75" customHeight="1" x14ac:dyDescent="0.2">
      <c r="A40" s="78" t="s">
        <v>169</v>
      </c>
      <c r="B40" s="78"/>
      <c r="D40" s="27">
        <v>0</v>
      </c>
      <c r="E40" s="25"/>
      <c r="F40" s="27">
        <v>0</v>
      </c>
      <c r="G40" s="25"/>
      <c r="H40" s="27">
        <v>0</v>
      </c>
      <c r="I40" s="25"/>
      <c r="J40" s="27">
        <v>0</v>
      </c>
      <c r="L40" s="46">
        <f>J40/درآمد!$F$13</f>
        <v>0</v>
      </c>
      <c r="N40" s="27">
        <v>0</v>
      </c>
      <c r="O40" s="25"/>
      <c r="P40" s="79">
        <v>0</v>
      </c>
      <c r="Q40" s="79"/>
      <c r="R40" s="25"/>
      <c r="S40" s="27">
        <v>-34555660</v>
      </c>
      <c r="T40" s="25"/>
      <c r="U40" s="27">
        <v>-34555660</v>
      </c>
      <c r="W40" s="44">
        <f>U40/درآمد!$F$13</f>
        <v>-1.4775985615929036E-5</v>
      </c>
    </row>
    <row r="41" spans="1:23" ht="21.75" customHeight="1" x14ac:dyDescent="0.2">
      <c r="A41" s="78" t="s">
        <v>170</v>
      </c>
      <c r="B41" s="78"/>
      <c r="D41" s="27">
        <v>0</v>
      </c>
      <c r="E41" s="25"/>
      <c r="F41" s="27">
        <v>0</v>
      </c>
      <c r="G41" s="25"/>
      <c r="H41" s="27">
        <v>0</v>
      </c>
      <c r="I41" s="25"/>
      <c r="J41" s="27">
        <v>0</v>
      </c>
      <c r="L41" s="46">
        <f>J41/درآمد!$F$13</f>
        <v>0</v>
      </c>
      <c r="N41" s="27">
        <v>0</v>
      </c>
      <c r="O41" s="25"/>
      <c r="P41" s="79">
        <v>0</v>
      </c>
      <c r="Q41" s="79"/>
      <c r="R41" s="25"/>
      <c r="S41" s="27">
        <v>2290556</v>
      </c>
      <c r="T41" s="25"/>
      <c r="U41" s="27">
        <v>2290556</v>
      </c>
      <c r="W41" s="44">
        <f>U41/درآمد!$F$13</f>
        <v>9.7944077781989835E-7</v>
      </c>
    </row>
    <row r="42" spans="1:23" ht="21.75" customHeight="1" x14ac:dyDescent="0.2">
      <c r="A42" s="78" t="s">
        <v>171</v>
      </c>
      <c r="B42" s="78"/>
      <c r="D42" s="27">
        <v>0</v>
      </c>
      <c r="E42" s="25"/>
      <c r="F42" s="27">
        <v>0</v>
      </c>
      <c r="G42" s="25"/>
      <c r="H42" s="27">
        <v>0</v>
      </c>
      <c r="I42" s="25"/>
      <c r="J42" s="27">
        <v>0</v>
      </c>
      <c r="L42" s="46">
        <f>J42/درآمد!$F$13</f>
        <v>0</v>
      </c>
      <c r="N42" s="27">
        <v>0</v>
      </c>
      <c r="O42" s="25"/>
      <c r="P42" s="79">
        <v>0</v>
      </c>
      <c r="Q42" s="79"/>
      <c r="R42" s="25"/>
      <c r="S42" s="27">
        <v>-3920962973</v>
      </c>
      <c r="T42" s="25"/>
      <c r="U42" s="27">
        <v>-3920962973</v>
      </c>
      <c r="W42" s="44">
        <f>U42/درآمد!$F$13</f>
        <v>-1.6766021106133799E-3</v>
      </c>
    </row>
    <row r="43" spans="1:23" ht="21.75" customHeight="1" x14ac:dyDescent="0.2">
      <c r="A43" s="78" t="s">
        <v>172</v>
      </c>
      <c r="B43" s="78"/>
      <c r="D43" s="27">
        <v>0</v>
      </c>
      <c r="E43" s="25"/>
      <c r="F43" s="27">
        <v>0</v>
      </c>
      <c r="G43" s="25"/>
      <c r="H43" s="27">
        <v>0</v>
      </c>
      <c r="I43" s="25"/>
      <c r="J43" s="27">
        <v>0</v>
      </c>
      <c r="L43" s="46">
        <f>J43/درآمد!$F$13</f>
        <v>0</v>
      </c>
      <c r="N43" s="27">
        <v>0</v>
      </c>
      <c r="O43" s="25"/>
      <c r="P43" s="79">
        <v>0</v>
      </c>
      <c r="Q43" s="79"/>
      <c r="R43" s="25"/>
      <c r="S43" s="27">
        <v>24107480</v>
      </c>
      <c r="T43" s="25"/>
      <c r="U43" s="27">
        <v>24107480</v>
      </c>
      <c r="W43" s="44">
        <f>U43/درآمد!$F$13</f>
        <v>1.0308348262377189E-5</v>
      </c>
    </row>
    <row r="44" spans="1:23" ht="21.75" customHeight="1" x14ac:dyDescent="0.2">
      <c r="A44" s="78" t="s">
        <v>173</v>
      </c>
      <c r="B44" s="78"/>
      <c r="D44" s="27">
        <v>0</v>
      </c>
      <c r="E44" s="25"/>
      <c r="F44" s="27">
        <v>0</v>
      </c>
      <c r="G44" s="25"/>
      <c r="H44" s="27">
        <v>0</v>
      </c>
      <c r="I44" s="25"/>
      <c r="J44" s="27">
        <v>0</v>
      </c>
      <c r="L44" s="46">
        <f>J44/درآمد!$F$13</f>
        <v>0</v>
      </c>
      <c r="N44" s="27">
        <v>0</v>
      </c>
      <c r="O44" s="25"/>
      <c r="P44" s="79">
        <v>0</v>
      </c>
      <c r="Q44" s="79"/>
      <c r="R44" s="25"/>
      <c r="S44" s="27">
        <v>3365408821</v>
      </c>
      <c r="T44" s="25"/>
      <c r="U44" s="27">
        <v>3365408821</v>
      </c>
      <c r="W44" s="44">
        <f>U44/درآمد!$F$13</f>
        <v>1.4390473899447065E-3</v>
      </c>
    </row>
    <row r="45" spans="1:23" ht="21.75" customHeight="1" x14ac:dyDescent="0.2">
      <c r="A45" s="78" t="s">
        <v>39</v>
      </c>
      <c r="B45" s="78"/>
      <c r="D45" s="27">
        <v>0</v>
      </c>
      <c r="E45" s="25"/>
      <c r="F45" s="27">
        <v>-3883972735</v>
      </c>
      <c r="G45" s="25"/>
      <c r="H45" s="27">
        <v>0</v>
      </c>
      <c r="I45" s="25"/>
      <c r="J45" s="27">
        <v>-3883972735</v>
      </c>
      <c r="L45" s="46">
        <f>J45/درآمد!$F$13</f>
        <v>-1.6607851004732815E-3</v>
      </c>
      <c r="N45" s="27">
        <v>585877503</v>
      </c>
      <c r="O45" s="25"/>
      <c r="P45" s="79">
        <v>9187438250</v>
      </c>
      <c r="Q45" s="79"/>
      <c r="R45" s="25"/>
      <c r="S45" s="27">
        <v>2823162304</v>
      </c>
      <c r="T45" s="25"/>
      <c r="U45" s="27">
        <v>12596478057</v>
      </c>
      <c r="W45" s="44">
        <f>U45/درآمد!$F$13</f>
        <v>5.3862486950501803E-3</v>
      </c>
    </row>
    <row r="46" spans="1:23" ht="21.75" customHeight="1" x14ac:dyDescent="0.2">
      <c r="A46" s="78" t="s">
        <v>32</v>
      </c>
      <c r="B46" s="78"/>
      <c r="D46" s="27">
        <v>0</v>
      </c>
      <c r="E46" s="25"/>
      <c r="F46" s="27">
        <v>4759354791</v>
      </c>
      <c r="G46" s="25"/>
      <c r="H46" s="27">
        <v>0</v>
      </c>
      <c r="I46" s="25"/>
      <c r="J46" s="27">
        <v>4759354791</v>
      </c>
      <c r="L46" s="46">
        <f>J46/درآمد!$F$13</f>
        <v>2.0350980977622462E-3</v>
      </c>
      <c r="N46" s="27">
        <v>4840435600</v>
      </c>
      <c r="O46" s="25"/>
      <c r="P46" s="79">
        <v>1203446662</v>
      </c>
      <c r="Q46" s="79"/>
      <c r="R46" s="25"/>
      <c r="S46" s="27">
        <v>-2191</v>
      </c>
      <c r="T46" s="25"/>
      <c r="U46" s="27">
        <v>6043880071</v>
      </c>
      <c r="W46" s="44">
        <f>U46/درآمد!$F$13</f>
        <v>2.5843605647669922E-3</v>
      </c>
    </row>
    <row r="47" spans="1:23" ht="21.75" customHeight="1" x14ac:dyDescent="0.2">
      <c r="A47" s="78" t="s">
        <v>174</v>
      </c>
      <c r="B47" s="78"/>
      <c r="D47" s="27">
        <v>0</v>
      </c>
      <c r="E47" s="25"/>
      <c r="F47" s="27">
        <v>0</v>
      </c>
      <c r="G47" s="25"/>
      <c r="H47" s="27">
        <v>0</v>
      </c>
      <c r="I47" s="25"/>
      <c r="J47" s="27">
        <v>0</v>
      </c>
      <c r="L47" s="46">
        <f>J47/درآمد!$F$13</f>
        <v>0</v>
      </c>
      <c r="N47" s="27">
        <v>0</v>
      </c>
      <c r="O47" s="25"/>
      <c r="P47" s="79">
        <v>0</v>
      </c>
      <c r="Q47" s="79"/>
      <c r="R47" s="25"/>
      <c r="S47" s="27">
        <v>-260519764</v>
      </c>
      <c r="T47" s="25"/>
      <c r="U47" s="27">
        <v>-260519764</v>
      </c>
      <c r="W47" s="44">
        <f>U47/درآمد!$F$13</f>
        <v>-1.1139814101450318E-4</v>
      </c>
    </row>
    <row r="48" spans="1:23" ht="21.75" customHeight="1" x14ac:dyDescent="0.2">
      <c r="A48" s="78" t="s">
        <v>48</v>
      </c>
      <c r="B48" s="78"/>
      <c r="D48" s="27">
        <v>0</v>
      </c>
      <c r="E48" s="25"/>
      <c r="F48" s="27">
        <v>18751670393</v>
      </c>
      <c r="G48" s="25"/>
      <c r="H48" s="27">
        <v>0</v>
      </c>
      <c r="I48" s="25"/>
      <c r="J48" s="27">
        <v>18751670393</v>
      </c>
      <c r="L48" s="46">
        <f>J48/درآمد!$F$13</f>
        <v>8.0182063373007602E-3</v>
      </c>
      <c r="N48" s="27">
        <v>10442000000</v>
      </c>
      <c r="O48" s="25"/>
      <c r="P48" s="79">
        <v>15497558535</v>
      </c>
      <c r="Q48" s="79"/>
      <c r="R48" s="25"/>
      <c r="S48" s="27">
        <v>0</v>
      </c>
      <c r="T48" s="25"/>
      <c r="U48" s="27">
        <v>25939558535</v>
      </c>
      <c r="W48" s="44">
        <f>U48/درآمد!$F$13</f>
        <v>1.1091744269873857E-2</v>
      </c>
    </row>
    <row r="49" spans="1:23" ht="21.75" customHeight="1" x14ac:dyDescent="0.2">
      <c r="A49" s="78" t="s">
        <v>49</v>
      </c>
      <c r="B49" s="78"/>
      <c r="D49" s="27">
        <v>0</v>
      </c>
      <c r="E49" s="25"/>
      <c r="F49" s="27">
        <v>6471981848</v>
      </c>
      <c r="G49" s="25"/>
      <c r="H49" s="27">
        <v>0</v>
      </c>
      <c r="I49" s="25"/>
      <c r="J49" s="27">
        <v>6471981848</v>
      </c>
      <c r="L49" s="46">
        <f>J49/درآمد!$F$13</f>
        <v>2.7674167037354176E-3</v>
      </c>
      <c r="N49" s="27">
        <v>1860000000</v>
      </c>
      <c r="O49" s="25"/>
      <c r="P49" s="79">
        <v>13424174534</v>
      </c>
      <c r="Q49" s="79"/>
      <c r="R49" s="25"/>
      <c r="S49" s="27">
        <v>0</v>
      </c>
      <c r="T49" s="25"/>
      <c r="U49" s="27">
        <v>15284174534</v>
      </c>
      <c r="W49" s="44">
        <f>U49/درآمد!$F$13</f>
        <v>6.5355065730399262E-3</v>
      </c>
    </row>
    <row r="50" spans="1:23" ht="21.75" customHeight="1" x14ac:dyDescent="0.2">
      <c r="A50" s="78" t="s">
        <v>20</v>
      </c>
      <c r="B50" s="78"/>
      <c r="D50" s="27">
        <v>0</v>
      </c>
      <c r="E50" s="25"/>
      <c r="F50" s="27">
        <v>6405822020</v>
      </c>
      <c r="G50" s="25"/>
      <c r="H50" s="27">
        <v>0</v>
      </c>
      <c r="I50" s="25"/>
      <c r="J50" s="27">
        <v>6405822020</v>
      </c>
      <c r="L50" s="46">
        <f>J50/درآمد!$F$13</f>
        <v>2.7391267892357281E-3</v>
      </c>
      <c r="N50" s="27">
        <v>3974021947</v>
      </c>
      <c r="O50" s="25"/>
      <c r="P50" s="79">
        <v>23415717582</v>
      </c>
      <c r="Q50" s="79"/>
      <c r="R50" s="25"/>
      <c r="S50" s="27">
        <v>0</v>
      </c>
      <c r="T50" s="25"/>
      <c r="U50" s="27">
        <v>27389739529</v>
      </c>
      <c r="W50" s="44">
        <f>U50/درآمد!$F$13</f>
        <v>1.1711841050194004E-2</v>
      </c>
    </row>
    <row r="51" spans="1:23" ht="21.75" customHeight="1" x14ac:dyDescent="0.2">
      <c r="A51" s="78" t="s">
        <v>42</v>
      </c>
      <c r="B51" s="78"/>
      <c r="D51" s="27">
        <v>0</v>
      </c>
      <c r="E51" s="25"/>
      <c r="F51" s="27">
        <v>2973225762</v>
      </c>
      <c r="G51" s="25"/>
      <c r="H51" s="27">
        <v>0</v>
      </c>
      <c r="I51" s="25"/>
      <c r="J51" s="27">
        <v>2973225762</v>
      </c>
      <c r="L51" s="46">
        <f>J51/درآمد!$F$13</f>
        <v>1.271350079617106E-3</v>
      </c>
      <c r="N51" s="27">
        <v>350174081</v>
      </c>
      <c r="O51" s="25"/>
      <c r="P51" s="79">
        <v>4685144794</v>
      </c>
      <c r="Q51" s="79"/>
      <c r="R51" s="25"/>
      <c r="S51" s="27">
        <v>0</v>
      </c>
      <c r="T51" s="25"/>
      <c r="U51" s="27">
        <v>5035318875</v>
      </c>
      <c r="W51" s="44">
        <f>U51/درآمد!$F$13</f>
        <v>2.1531002234833883E-3</v>
      </c>
    </row>
    <row r="52" spans="1:23" ht="21.75" customHeight="1" x14ac:dyDescent="0.2">
      <c r="A52" s="78" t="s">
        <v>36</v>
      </c>
      <c r="B52" s="78"/>
      <c r="D52" s="27">
        <v>0</v>
      </c>
      <c r="E52" s="25"/>
      <c r="F52" s="27">
        <v>-78071803</v>
      </c>
      <c r="G52" s="25"/>
      <c r="H52" s="27">
        <v>0</v>
      </c>
      <c r="I52" s="25"/>
      <c r="J52" s="27">
        <v>-78071803</v>
      </c>
      <c r="L52" s="46">
        <f>J52/درآمد!$F$13</f>
        <v>-3.3383469976775015E-5</v>
      </c>
      <c r="N52" s="27">
        <v>3782144085</v>
      </c>
      <c r="O52" s="25"/>
      <c r="P52" s="79">
        <v>-15713202072</v>
      </c>
      <c r="Q52" s="79"/>
      <c r="R52" s="25"/>
      <c r="S52" s="27">
        <v>0</v>
      </c>
      <c r="T52" s="25"/>
      <c r="U52" s="27">
        <v>-11931057987</v>
      </c>
      <c r="W52" s="44">
        <f>U52/درآمد!$F$13</f>
        <v>-5.1017153542640258E-3</v>
      </c>
    </row>
    <row r="53" spans="1:23" ht="21.75" customHeight="1" x14ac:dyDescent="0.2">
      <c r="A53" s="78" t="s">
        <v>54</v>
      </c>
      <c r="B53" s="78"/>
      <c r="D53" s="27">
        <v>0</v>
      </c>
      <c r="E53" s="25"/>
      <c r="F53" s="27">
        <v>28129825287</v>
      </c>
      <c r="G53" s="25"/>
      <c r="H53" s="27">
        <v>0</v>
      </c>
      <c r="I53" s="25"/>
      <c r="J53" s="27">
        <v>28129825287</v>
      </c>
      <c r="L53" s="46">
        <f>J53/درآمد!$F$13</f>
        <v>1.2028301407622047E-2</v>
      </c>
      <c r="N53" s="27">
        <v>14321143700</v>
      </c>
      <c r="O53" s="25"/>
      <c r="P53" s="79">
        <v>63773047784</v>
      </c>
      <c r="Q53" s="79"/>
      <c r="R53" s="25"/>
      <c r="S53" s="27">
        <v>0</v>
      </c>
      <c r="T53" s="25"/>
      <c r="U53" s="27">
        <v>78094191484</v>
      </c>
      <c r="W53" s="44">
        <f>U53/درآمد!$F$13</f>
        <v>3.3393043283074082E-2</v>
      </c>
    </row>
    <row r="54" spans="1:23" ht="21.75" customHeight="1" x14ac:dyDescent="0.2">
      <c r="A54" s="78" t="s">
        <v>53</v>
      </c>
      <c r="B54" s="78"/>
      <c r="D54" s="27">
        <v>0</v>
      </c>
      <c r="E54" s="25"/>
      <c r="F54" s="27">
        <v>1543151170</v>
      </c>
      <c r="G54" s="25"/>
      <c r="H54" s="27">
        <v>0</v>
      </c>
      <c r="I54" s="25"/>
      <c r="J54" s="27">
        <v>1543151170</v>
      </c>
      <c r="L54" s="46">
        <f>J54/درآمد!$F$13</f>
        <v>6.598507882970275E-4</v>
      </c>
      <c r="N54" s="27">
        <v>302003878</v>
      </c>
      <c r="O54" s="25"/>
      <c r="P54" s="79">
        <v>2454422080</v>
      </c>
      <c r="Q54" s="79"/>
      <c r="R54" s="25"/>
      <c r="S54" s="27">
        <v>0</v>
      </c>
      <c r="T54" s="25"/>
      <c r="U54" s="27">
        <v>2756425958</v>
      </c>
      <c r="W54" s="44">
        <f>U54/درآمد!$F$13</f>
        <v>1.1786465750265344E-3</v>
      </c>
    </row>
    <row r="55" spans="1:23" ht="21.75" customHeight="1" x14ac:dyDescent="0.2">
      <c r="A55" s="78" t="s">
        <v>56</v>
      </c>
      <c r="B55" s="78"/>
      <c r="D55" s="27">
        <v>0</v>
      </c>
      <c r="E55" s="25"/>
      <c r="F55" s="27">
        <v>14823328940</v>
      </c>
      <c r="G55" s="25"/>
      <c r="H55" s="27">
        <v>0</v>
      </c>
      <c r="I55" s="25"/>
      <c r="J55" s="27">
        <v>14823328940</v>
      </c>
      <c r="L55" s="46">
        <f>J55/درآمد!$F$13</f>
        <v>6.3384491917568529E-3</v>
      </c>
      <c r="N55" s="27">
        <v>3697320480</v>
      </c>
      <c r="O55" s="25"/>
      <c r="P55" s="79">
        <v>32110484147</v>
      </c>
      <c r="Q55" s="79"/>
      <c r="R55" s="25"/>
      <c r="S55" s="27">
        <v>0</v>
      </c>
      <c r="T55" s="25"/>
      <c r="U55" s="27">
        <v>35807804627</v>
      </c>
      <c r="W55" s="44">
        <f>U55/درآمد!$F$13</f>
        <v>1.5311402129392093E-2</v>
      </c>
    </row>
    <row r="56" spans="1:23" ht="21.75" customHeight="1" x14ac:dyDescent="0.2">
      <c r="A56" s="78" t="s">
        <v>52</v>
      </c>
      <c r="B56" s="78"/>
      <c r="D56" s="27">
        <v>0</v>
      </c>
      <c r="E56" s="25"/>
      <c r="F56" s="27">
        <v>6631768426</v>
      </c>
      <c r="G56" s="25"/>
      <c r="H56" s="27">
        <v>0</v>
      </c>
      <c r="I56" s="25"/>
      <c r="J56" s="27">
        <v>6631768426</v>
      </c>
      <c r="L56" s="46">
        <f>J56/درآمد!$F$13</f>
        <v>2.8357413769769797E-3</v>
      </c>
      <c r="N56" s="27">
        <v>8902759155</v>
      </c>
      <c r="O56" s="25"/>
      <c r="P56" s="79">
        <v>31040854430</v>
      </c>
      <c r="Q56" s="79"/>
      <c r="R56" s="25"/>
      <c r="S56" s="27">
        <v>0</v>
      </c>
      <c r="T56" s="25"/>
      <c r="U56" s="27">
        <v>39943613585</v>
      </c>
      <c r="W56" s="44">
        <f>U56/درآمد!$F$13</f>
        <v>1.7079872292417149E-2</v>
      </c>
    </row>
    <row r="57" spans="1:23" ht="21.75" customHeight="1" x14ac:dyDescent="0.2">
      <c r="A57" s="78" t="s">
        <v>59</v>
      </c>
      <c r="B57" s="78"/>
      <c r="D57" s="27">
        <v>290486660</v>
      </c>
      <c r="E57" s="25"/>
      <c r="F57" s="27">
        <v>0</v>
      </c>
      <c r="G57" s="25"/>
      <c r="H57" s="27">
        <v>0</v>
      </c>
      <c r="I57" s="25"/>
      <c r="J57" s="27">
        <v>290486660</v>
      </c>
      <c r="L57" s="46">
        <f>J57/درآمد!$F$13</f>
        <v>1.2421197308282547E-4</v>
      </c>
      <c r="N57" s="27">
        <v>290486660</v>
      </c>
      <c r="O57" s="25"/>
      <c r="P57" s="79">
        <v>1698545144</v>
      </c>
      <c r="Q57" s="79"/>
      <c r="R57" s="25"/>
      <c r="S57" s="27">
        <v>0</v>
      </c>
      <c r="T57" s="25"/>
      <c r="U57" s="27">
        <v>1989031804</v>
      </c>
      <c r="W57" s="44">
        <f>U57/درآمد!$F$13</f>
        <v>8.505091590069291E-4</v>
      </c>
    </row>
    <row r="58" spans="1:23" ht="21.75" customHeight="1" x14ac:dyDescent="0.2">
      <c r="A58" s="78" t="s">
        <v>43</v>
      </c>
      <c r="B58" s="78"/>
      <c r="D58" s="27">
        <v>0</v>
      </c>
      <c r="E58" s="25"/>
      <c r="F58" s="27">
        <v>16021191419</v>
      </c>
      <c r="G58" s="25"/>
      <c r="H58" s="27">
        <v>0</v>
      </c>
      <c r="I58" s="25"/>
      <c r="J58" s="27">
        <v>16021191419</v>
      </c>
      <c r="L58" s="46">
        <f>J58/درآمد!$F$13</f>
        <v>6.8506546816697956E-3</v>
      </c>
      <c r="N58" s="27">
        <v>3622500000</v>
      </c>
      <c r="O58" s="25"/>
      <c r="P58" s="79">
        <v>58802427984</v>
      </c>
      <c r="Q58" s="79"/>
      <c r="R58" s="25"/>
      <c r="S58" s="27">
        <v>0</v>
      </c>
      <c r="T58" s="25"/>
      <c r="U58" s="27">
        <v>62424927984</v>
      </c>
      <c r="W58" s="44">
        <f>U58/درآمد!$F$13</f>
        <v>2.6692872830876041E-2</v>
      </c>
    </row>
    <row r="59" spans="1:23" ht="21.75" customHeight="1" x14ac:dyDescent="0.2">
      <c r="A59" s="78" t="s">
        <v>50</v>
      </c>
      <c r="B59" s="78"/>
      <c r="D59" s="27">
        <v>0</v>
      </c>
      <c r="E59" s="25"/>
      <c r="F59" s="27">
        <v>2868539550</v>
      </c>
      <c r="G59" s="25"/>
      <c r="H59" s="27">
        <v>0</v>
      </c>
      <c r="I59" s="25"/>
      <c r="J59" s="27">
        <v>2868539550</v>
      </c>
      <c r="L59" s="46">
        <f>J59/درآمد!$F$13</f>
        <v>1.2265862995967534E-3</v>
      </c>
      <c r="N59" s="27">
        <v>4063999300</v>
      </c>
      <c r="O59" s="25"/>
      <c r="P59" s="79">
        <v>4319408434</v>
      </c>
      <c r="Q59" s="79"/>
      <c r="R59" s="25"/>
      <c r="S59" s="27">
        <v>0</v>
      </c>
      <c r="T59" s="25"/>
      <c r="U59" s="27">
        <v>8383407734</v>
      </c>
      <c r="W59" s="44">
        <f>U59/درآمد!$F$13</f>
        <v>3.5847416049947312E-3</v>
      </c>
    </row>
    <row r="60" spans="1:23" ht="21.75" customHeight="1" x14ac:dyDescent="0.2">
      <c r="A60" s="78" t="s">
        <v>23</v>
      </c>
      <c r="B60" s="78"/>
      <c r="D60" s="27">
        <v>7967141672</v>
      </c>
      <c r="E60" s="25"/>
      <c r="F60" s="27">
        <v>43136836356</v>
      </c>
      <c r="G60" s="25"/>
      <c r="H60" s="27">
        <v>0</v>
      </c>
      <c r="I60" s="25"/>
      <c r="J60" s="27">
        <v>51103978028</v>
      </c>
      <c r="L60" s="46">
        <f>J60/درآمد!$F$13</f>
        <v>2.1852039412891593E-2</v>
      </c>
      <c r="N60" s="27">
        <v>7967141672</v>
      </c>
      <c r="O60" s="25"/>
      <c r="P60" s="79">
        <v>94215414632</v>
      </c>
      <c r="Q60" s="79"/>
      <c r="R60" s="25"/>
      <c r="S60" s="27">
        <v>0</v>
      </c>
      <c r="T60" s="25"/>
      <c r="U60" s="27">
        <v>102182556304</v>
      </c>
      <c r="W60" s="44">
        <f>U60/درآمد!$F$13</f>
        <v>4.3693217902559603E-2</v>
      </c>
    </row>
    <row r="61" spans="1:23" ht="21.75" customHeight="1" x14ac:dyDescent="0.2">
      <c r="A61" s="78" t="s">
        <v>24</v>
      </c>
      <c r="B61" s="78"/>
      <c r="D61" s="27">
        <v>0</v>
      </c>
      <c r="E61" s="25"/>
      <c r="F61" s="27">
        <v>9186528462</v>
      </c>
      <c r="G61" s="25"/>
      <c r="H61" s="27">
        <v>0</v>
      </c>
      <c r="I61" s="25"/>
      <c r="J61" s="27">
        <v>9186528462</v>
      </c>
      <c r="L61" s="46">
        <f>J61/درآمد!$F$13</f>
        <v>3.9281556889619439E-3</v>
      </c>
      <c r="N61" s="27">
        <v>3642528600</v>
      </c>
      <c r="O61" s="25"/>
      <c r="P61" s="79">
        <v>7031473089</v>
      </c>
      <c r="Q61" s="79"/>
      <c r="R61" s="25"/>
      <c r="S61" s="27">
        <v>0</v>
      </c>
      <c r="T61" s="25"/>
      <c r="U61" s="27">
        <v>10674001689</v>
      </c>
      <c r="W61" s="44">
        <f>U61/درآمد!$F$13</f>
        <v>4.5641986123565927E-3</v>
      </c>
    </row>
    <row r="62" spans="1:23" ht="21.75" customHeight="1" x14ac:dyDescent="0.2">
      <c r="A62" s="78" t="s">
        <v>27</v>
      </c>
      <c r="B62" s="78"/>
      <c r="D62" s="27">
        <v>18991914286</v>
      </c>
      <c r="E62" s="25"/>
      <c r="F62" s="27">
        <v>16311242499</v>
      </c>
      <c r="G62" s="25"/>
      <c r="H62" s="27">
        <v>0</v>
      </c>
      <c r="I62" s="25"/>
      <c r="J62" s="27">
        <v>35303156785</v>
      </c>
      <c r="L62" s="46">
        <f>J62/درآمد!$F$13</f>
        <v>1.5095614925371054E-2</v>
      </c>
      <c r="N62" s="27">
        <v>18991914286</v>
      </c>
      <c r="O62" s="25"/>
      <c r="P62" s="79">
        <v>47308799022</v>
      </c>
      <c r="Q62" s="79"/>
      <c r="R62" s="25"/>
      <c r="S62" s="27">
        <v>0</v>
      </c>
      <c r="T62" s="25"/>
      <c r="U62" s="27">
        <v>66300713308</v>
      </c>
      <c r="W62" s="44">
        <f>U62/درآمد!$F$13</f>
        <v>2.8350156997864976E-2</v>
      </c>
    </row>
    <row r="63" spans="1:23" ht="21.75" customHeight="1" x14ac:dyDescent="0.2">
      <c r="A63" s="78" t="s">
        <v>37</v>
      </c>
      <c r="B63" s="78"/>
      <c r="D63" s="27">
        <v>0</v>
      </c>
      <c r="E63" s="25"/>
      <c r="F63" s="27">
        <v>0</v>
      </c>
      <c r="G63" s="25"/>
      <c r="H63" s="27">
        <v>0</v>
      </c>
      <c r="I63" s="25"/>
      <c r="J63" s="27">
        <v>0</v>
      </c>
      <c r="L63" s="46">
        <f>J63/درآمد!$F$13</f>
        <v>0</v>
      </c>
      <c r="N63" s="27">
        <v>1311478508</v>
      </c>
      <c r="O63" s="25"/>
      <c r="P63" s="79">
        <v>12958712860</v>
      </c>
      <c r="Q63" s="79"/>
      <c r="R63" s="25"/>
      <c r="S63" s="27">
        <v>0</v>
      </c>
      <c r="T63" s="25"/>
      <c r="U63" s="27">
        <v>14270191368</v>
      </c>
      <c r="W63" s="44">
        <f>U63/درآمد!$F$13</f>
        <v>6.1019277996751525E-3</v>
      </c>
    </row>
    <row r="64" spans="1:23" ht="21.75" customHeight="1" x14ac:dyDescent="0.2">
      <c r="A64" s="78" t="s">
        <v>46</v>
      </c>
      <c r="B64" s="78"/>
      <c r="D64" s="27">
        <v>0</v>
      </c>
      <c r="E64" s="25"/>
      <c r="F64" s="27">
        <v>36568586643</v>
      </c>
      <c r="G64" s="25"/>
      <c r="H64" s="27">
        <v>0</v>
      </c>
      <c r="I64" s="25"/>
      <c r="J64" s="27">
        <v>36568586643</v>
      </c>
      <c r="L64" s="46">
        <f>J64/درآمد!$F$13</f>
        <v>1.5636712197996585E-2</v>
      </c>
      <c r="N64" s="27">
        <v>8125722400</v>
      </c>
      <c r="O64" s="25"/>
      <c r="P64" s="79">
        <v>130979990515</v>
      </c>
      <c r="Q64" s="79"/>
      <c r="R64" s="25"/>
      <c r="S64" s="27">
        <v>0</v>
      </c>
      <c r="T64" s="25"/>
      <c r="U64" s="27">
        <v>139105712915</v>
      </c>
      <c r="W64" s="44">
        <f>U64/درآمد!$F$13</f>
        <v>5.948154406906405E-2</v>
      </c>
    </row>
    <row r="65" spans="1:23" ht="21.75" customHeight="1" x14ac:dyDescent="0.2">
      <c r="A65" s="78" t="s">
        <v>61</v>
      </c>
      <c r="B65" s="78"/>
      <c r="D65" s="27">
        <v>0</v>
      </c>
      <c r="E65" s="25"/>
      <c r="F65" s="27">
        <v>-119072400</v>
      </c>
      <c r="G65" s="25"/>
      <c r="H65" s="27">
        <v>0</v>
      </c>
      <c r="I65" s="25"/>
      <c r="J65" s="27">
        <v>-119072400</v>
      </c>
      <c r="L65" s="46">
        <f>J65/درآمد!$F$13</f>
        <v>-5.0915307930861355E-5</v>
      </c>
      <c r="N65" s="27">
        <v>219886640</v>
      </c>
      <c r="O65" s="25"/>
      <c r="P65" s="79">
        <v>2310077946</v>
      </c>
      <c r="Q65" s="79"/>
      <c r="R65" s="25"/>
      <c r="S65" s="27">
        <v>0</v>
      </c>
      <c r="T65" s="25"/>
      <c r="U65" s="27">
        <v>2529964586</v>
      </c>
      <c r="W65" s="44">
        <f>U65/درآمد!$F$13</f>
        <v>1.0818117880412603E-3</v>
      </c>
    </row>
    <row r="66" spans="1:23" ht="21.75" customHeight="1" x14ac:dyDescent="0.2">
      <c r="A66" s="78" t="s">
        <v>29</v>
      </c>
      <c r="B66" s="78"/>
      <c r="D66" s="27">
        <v>0</v>
      </c>
      <c r="E66" s="25"/>
      <c r="F66" s="27">
        <v>3209077087</v>
      </c>
      <c r="G66" s="25"/>
      <c r="H66" s="27">
        <v>0</v>
      </c>
      <c r="I66" s="25"/>
      <c r="J66" s="27">
        <v>3209077087</v>
      </c>
      <c r="L66" s="46">
        <f>J66/درآمد!$F$13</f>
        <v>1.3722000065378422E-3</v>
      </c>
      <c r="N66" s="27">
        <v>4248133680</v>
      </c>
      <c r="O66" s="25"/>
      <c r="P66" s="79">
        <v>9926555275</v>
      </c>
      <c r="Q66" s="79"/>
      <c r="R66" s="25"/>
      <c r="S66" s="27">
        <v>0</v>
      </c>
      <c r="T66" s="25"/>
      <c r="U66" s="27">
        <v>14174688955</v>
      </c>
      <c r="W66" s="44">
        <f>U66/درآمد!$F$13</f>
        <v>6.0610910082269645E-3</v>
      </c>
    </row>
    <row r="67" spans="1:23" ht="21.75" customHeight="1" x14ac:dyDescent="0.2">
      <c r="A67" s="78" t="s">
        <v>44</v>
      </c>
      <c r="B67" s="78"/>
      <c r="D67" s="27">
        <v>0</v>
      </c>
      <c r="E67" s="25"/>
      <c r="F67" s="27">
        <v>44630583041</v>
      </c>
      <c r="G67" s="25"/>
      <c r="H67" s="27">
        <v>0</v>
      </c>
      <c r="I67" s="25"/>
      <c r="J67" s="27">
        <v>44630583041</v>
      </c>
      <c r="L67" s="46">
        <f>J67/درآمد!$F$13</f>
        <v>1.9084018451516839E-2</v>
      </c>
      <c r="N67" s="27">
        <v>1409481399</v>
      </c>
      <c r="O67" s="25"/>
      <c r="P67" s="79">
        <v>91455645350</v>
      </c>
      <c r="Q67" s="79"/>
      <c r="R67" s="25"/>
      <c r="S67" s="27">
        <v>0</v>
      </c>
      <c r="T67" s="25"/>
      <c r="U67" s="27">
        <v>92865126749</v>
      </c>
      <c r="W67" s="44">
        <f>U67/درآمد!$F$13</f>
        <v>3.9709088961537728E-2</v>
      </c>
    </row>
    <row r="68" spans="1:23" ht="21.75" customHeight="1" x14ac:dyDescent="0.2">
      <c r="A68" s="78" t="s">
        <v>66</v>
      </c>
      <c r="B68" s="78"/>
      <c r="D68" s="27">
        <v>0</v>
      </c>
      <c r="E68" s="25"/>
      <c r="F68" s="27">
        <v>611238319</v>
      </c>
      <c r="G68" s="25"/>
      <c r="H68" s="27">
        <v>0</v>
      </c>
      <c r="I68" s="25"/>
      <c r="J68" s="27">
        <v>611238319</v>
      </c>
      <c r="L68" s="46">
        <f>J68/درآمد!$F$13</f>
        <v>2.6136524695082204E-4</v>
      </c>
      <c r="N68" s="27">
        <v>492667099</v>
      </c>
      <c r="O68" s="25"/>
      <c r="P68" s="79">
        <v>468174926</v>
      </c>
      <c r="Q68" s="79"/>
      <c r="R68" s="25"/>
      <c r="S68" s="27">
        <v>0</v>
      </c>
      <c r="T68" s="25"/>
      <c r="U68" s="27">
        <v>960842025</v>
      </c>
      <c r="W68" s="44">
        <f>U68/درآمد!$F$13</f>
        <v>4.1085564392577442E-4</v>
      </c>
    </row>
    <row r="69" spans="1:23" ht="21.75" customHeight="1" x14ac:dyDescent="0.2">
      <c r="A69" s="78" t="s">
        <v>35</v>
      </c>
      <c r="B69" s="78"/>
      <c r="D69" s="27">
        <v>3963281356</v>
      </c>
      <c r="E69" s="25"/>
      <c r="F69" s="27">
        <v>7134976971</v>
      </c>
      <c r="G69" s="25"/>
      <c r="H69" s="27">
        <v>0</v>
      </c>
      <c r="I69" s="25"/>
      <c r="J69" s="27">
        <v>11098258327</v>
      </c>
      <c r="L69" s="46">
        <f>J69/درآمد!$F$13</f>
        <v>4.7456105715132238E-3</v>
      </c>
      <c r="N69" s="27">
        <v>3963281356</v>
      </c>
      <c r="O69" s="25"/>
      <c r="P69" s="79">
        <v>-3056532858</v>
      </c>
      <c r="Q69" s="79"/>
      <c r="R69" s="25"/>
      <c r="S69" s="27">
        <v>0</v>
      </c>
      <c r="T69" s="25"/>
      <c r="U69" s="27">
        <v>906748498</v>
      </c>
      <c r="W69" s="44">
        <f>U69/درآمد!$F$13</f>
        <v>3.8772527463556646E-4</v>
      </c>
    </row>
    <row r="70" spans="1:23" ht="21.75" customHeight="1" x14ac:dyDescent="0.2">
      <c r="A70" s="78" t="s">
        <v>45</v>
      </c>
      <c r="B70" s="78"/>
      <c r="D70" s="27">
        <v>0</v>
      </c>
      <c r="E70" s="25"/>
      <c r="F70" s="27">
        <v>23225071620</v>
      </c>
      <c r="G70" s="25"/>
      <c r="H70" s="27">
        <v>0</v>
      </c>
      <c r="I70" s="25"/>
      <c r="J70" s="27">
        <v>23225071620</v>
      </c>
      <c r="L70" s="46">
        <f>J70/درآمد!$F$13</f>
        <v>9.9310308119145065E-3</v>
      </c>
      <c r="N70" s="27">
        <v>6308000000</v>
      </c>
      <c r="O70" s="25"/>
      <c r="P70" s="79">
        <v>58739017332</v>
      </c>
      <c r="Q70" s="79"/>
      <c r="R70" s="25"/>
      <c r="S70" s="27">
        <v>0</v>
      </c>
      <c r="T70" s="25"/>
      <c r="U70" s="27">
        <v>65047017332</v>
      </c>
      <c r="W70" s="44">
        <f>U70/درآمد!$F$13</f>
        <v>2.7814077128224975E-2</v>
      </c>
    </row>
    <row r="71" spans="1:23" ht="21.75" customHeight="1" x14ac:dyDescent="0.2">
      <c r="A71" s="78" t="s">
        <v>38</v>
      </c>
      <c r="B71" s="78"/>
      <c r="D71" s="27">
        <v>0</v>
      </c>
      <c r="E71" s="25"/>
      <c r="F71" s="27">
        <v>9602203855</v>
      </c>
      <c r="G71" s="25"/>
      <c r="H71" s="27">
        <v>0</v>
      </c>
      <c r="I71" s="25"/>
      <c r="J71" s="27">
        <v>9602203855</v>
      </c>
      <c r="L71" s="46">
        <f>J71/درآمد!$F$13</f>
        <v>4.1058983113822257E-3</v>
      </c>
      <c r="N71" s="27">
        <v>11093715720</v>
      </c>
      <c r="O71" s="25"/>
      <c r="P71" s="79">
        <v>10303460794</v>
      </c>
      <c r="Q71" s="79"/>
      <c r="R71" s="25"/>
      <c r="S71" s="27">
        <v>0</v>
      </c>
      <c r="T71" s="25"/>
      <c r="U71" s="27">
        <v>21397176514</v>
      </c>
      <c r="W71" s="44">
        <f>U71/درآمد!$F$13</f>
        <v>9.1494236368907036E-3</v>
      </c>
    </row>
    <row r="72" spans="1:23" ht="21.75" customHeight="1" x14ac:dyDescent="0.2">
      <c r="A72" s="78" t="s">
        <v>58</v>
      </c>
      <c r="B72" s="78"/>
      <c r="D72" s="27">
        <v>0</v>
      </c>
      <c r="E72" s="25"/>
      <c r="F72" s="27">
        <v>7404714378</v>
      </c>
      <c r="G72" s="25"/>
      <c r="H72" s="27">
        <v>0</v>
      </c>
      <c r="I72" s="25"/>
      <c r="J72" s="27">
        <v>7404714378</v>
      </c>
      <c r="L72" s="46">
        <f>J72/درآمد!$F$13</f>
        <v>3.1662527394757012E-3</v>
      </c>
      <c r="N72" s="27">
        <v>12437331200</v>
      </c>
      <c r="O72" s="25"/>
      <c r="P72" s="79">
        <v>133732624491</v>
      </c>
      <c r="Q72" s="79"/>
      <c r="R72" s="25"/>
      <c r="S72" s="27">
        <v>0</v>
      </c>
      <c r="T72" s="25"/>
      <c r="U72" s="27">
        <v>146169955691</v>
      </c>
      <c r="W72" s="44">
        <f>U72/درآمد!$F$13</f>
        <v>6.2502211295376808E-2</v>
      </c>
    </row>
    <row r="73" spans="1:23" ht="21.75" customHeight="1" x14ac:dyDescent="0.2">
      <c r="A73" s="78" t="s">
        <v>31</v>
      </c>
      <c r="B73" s="78"/>
      <c r="D73" s="27">
        <v>0</v>
      </c>
      <c r="E73" s="25"/>
      <c r="F73" s="27">
        <v>16819917213</v>
      </c>
      <c r="G73" s="25"/>
      <c r="H73" s="27">
        <v>0</v>
      </c>
      <c r="I73" s="25"/>
      <c r="J73" s="27">
        <v>16819917213</v>
      </c>
      <c r="L73" s="46">
        <f>J73/درآمد!$F$13</f>
        <v>7.1921894937155067E-3</v>
      </c>
      <c r="N73" s="27">
        <v>4995447054</v>
      </c>
      <c r="O73" s="25"/>
      <c r="P73" s="79">
        <v>10469350798</v>
      </c>
      <c r="Q73" s="79"/>
      <c r="R73" s="25"/>
      <c r="S73" s="27">
        <v>0</v>
      </c>
      <c r="T73" s="25"/>
      <c r="U73" s="27">
        <v>15464797852</v>
      </c>
      <c r="W73" s="44">
        <f>U73/درآمد!$F$13</f>
        <v>6.6127410275017822E-3</v>
      </c>
    </row>
    <row r="74" spans="1:23" ht="21.75" customHeight="1" x14ac:dyDescent="0.2">
      <c r="A74" s="78" t="s">
        <v>30</v>
      </c>
      <c r="B74" s="78"/>
      <c r="D74" s="27">
        <v>0</v>
      </c>
      <c r="E74" s="25"/>
      <c r="F74" s="27">
        <v>3039918371</v>
      </c>
      <c r="G74" s="25"/>
      <c r="H74" s="27">
        <v>0</v>
      </c>
      <c r="I74" s="25"/>
      <c r="J74" s="27">
        <v>3039918371</v>
      </c>
      <c r="L74" s="46">
        <f>J74/درآمد!$F$13</f>
        <v>1.2998678110472909E-3</v>
      </c>
      <c r="N74" s="27">
        <v>5379973298</v>
      </c>
      <c r="O74" s="25"/>
      <c r="P74" s="79">
        <v>-16318309111</v>
      </c>
      <c r="Q74" s="79"/>
      <c r="R74" s="25"/>
      <c r="S74" s="27">
        <v>0</v>
      </c>
      <c r="T74" s="25"/>
      <c r="U74" s="27">
        <v>-10938335813</v>
      </c>
      <c r="W74" s="44">
        <f>U74/درآمد!$F$13</f>
        <v>-4.677227772095496E-3</v>
      </c>
    </row>
    <row r="75" spans="1:23" ht="21.75" customHeight="1" x14ac:dyDescent="0.2">
      <c r="A75" s="78" t="s">
        <v>40</v>
      </c>
      <c r="B75" s="78"/>
      <c r="D75" s="27">
        <v>0</v>
      </c>
      <c r="E75" s="25"/>
      <c r="F75" s="27">
        <v>31550218806</v>
      </c>
      <c r="G75" s="25"/>
      <c r="H75" s="27">
        <v>0</v>
      </c>
      <c r="I75" s="25"/>
      <c r="J75" s="27">
        <v>31550218806</v>
      </c>
      <c r="L75" s="46">
        <f>J75/درآمد!$F$13</f>
        <v>1.3490860231200033E-2</v>
      </c>
      <c r="N75" s="27">
        <v>3279290625</v>
      </c>
      <c r="O75" s="25"/>
      <c r="P75" s="79">
        <v>47018907174</v>
      </c>
      <c r="Q75" s="79"/>
      <c r="R75" s="25"/>
      <c r="S75" s="27">
        <v>0</v>
      </c>
      <c r="T75" s="25"/>
      <c r="U75" s="27">
        <v>50298197799</v>
      </c>
      <c r="W75" s="44">
        <f>U75/درآمد!$F$13</f>
        <v>2.1507488127420444E-2</v>
      </c>
    </row>
    <row r="76" spans="1:23" ht="21.75" customHeight="1" x14ac:dyDescent="0.2">
      <c r="A76" s="78" t="s">
        <v>63</v>
      </c>
      <c r="B76" s="78"/>
      <c r="D76" s="27">
        <v>0</v>
      </c>
      <c r="E76" s="25"/>
      <c r="F76" s="27">
        <v>13806777712</v>
      </c>
      <c r="G76" s="25"/>
      <c r="H76" s="27">
        <v>0</v>
      </c>
      <c r="I76" s="25"/>
      <c r="J76" s="27">
        <v>13806777712</v>
      </c>
      <c r="L76" s="46">
        <f>J76/درآمد!$F$13</f>
        <v>5.9037723161659075E-3</v>
      </c>
      <c r="N76" s="27">
        <v>3934108513</v>
      </c>
      <c r="O76" s="25"/>
      <c r="P76" s="79">
        <v>29554652038</v>
      </c>
      <c r="Q76" s="79"/>
      <c r="R76" s="25"/>
      <c r="S76" s="27">
        <v>0</v>
      </c>
      <c r="T76" s="25"/>
      <c r="U76" s="27">
        <v>33488760551</v>
      </c>
      <c r="W76" s="44">
        <f>U76/درآمد!$F$13</f>
        <v>1.4319779862311057E-2</v>
      </c>
    </row>
    <row r="77" spans="1:23" ht="21.75" customHeight="1" x14ac:dyDescent="0.2">
      <c r="A77" s="78" t="s">
        <v>51</v>
      </c>
      <c r="B77" s="78"/>
      <c r="D77" s="27">
        <v>1650000000</v>
      </c>
      <c r="E77" s="25"/>
      <c r="F77" s="27">
        <v>4398236775</v>
      </c>
      <c r="G77" s="25"/>
      <c r="H77" s="27">
        <v>0</v>
      </c>
      <c r="I77" s="25"/>
      <c r="J77" s="27">
        <v>6048236775</v>
      </c>
      <c r="L77" s="46">
        <f>J77/درآمد!$F$13</f>
        <v>2.5862234895566464E-3</v>
      </c>
      <c r="N77" s="27">
        <v>1650000000</v>
      </c>
      <c r="O77" s="25"/>
      <c r="P77" s="79">
        <v>8200620968</v>
      </c>
      <c r="Q77" s="79"/>
      <c r="R77" s="25"/>
      <c r="S77" s="27">
        <v>0</v>
      </c>
      <c r="T77" s="25"/>
      <c r="U77" s="27">
        <v>9850620968</v>
      </c>
      <c r="W77" s="44">
        <f>U77/درآمد!$F$13</f>
        <v>4.2121213639426062E-3</v>
      </c>
    </row>
    <row r="78" spans="1:23" ht="21.75" customHeight="1" x14ac:dyDescent="0.2">
      <c r="A78" s="78" t="s">
        <v>70</v>
      </c>
      <c r="B78" s="78"/>
      <c r="D78" s="27">
        <v>0</v>
      </c>
      <c r="E78" s="25"/>
      <c r="F78" s="27">
        <v>23678425589</v>
      </c>
      <c r="G78" s="25"/>
      <c r="H78" s="27">
        <v>0</v>
      </c>
      <c r="I78" s="25"/>
      <c r="J78" s="27">
        <v>23678425589</v>
      </c>
      <c r="L78" s="46">
        <f>J78/درآمد!$F$13</f>
        <v>1.0124884777512859E-2</v>
      </c>
      <c r="N78" s="27">
        <v>0</v>
      </c>
      <c r="O78" s="25"/>
      <c r="P78" s="79">
        <v>23678425589</v>
      </c>
      <c r="Q78" s="79"/>
      <c r="R78" s="25"/>
      <c r="S78" s="27">
        <v>0</v>
      </c>
      <c r="T78" s="25"/>
      <c r="U78" s="27">
        <v>23678425589</v>
      </c>
      <c r="W78" s="44">
        <f>U78/درآمد!$F$13</f>
        <v>1.0124884777512859E-2</v>
      </c>
    </row>
    <row r="79" spans="1:23" ht="21.75" customHeight="1" x14ac:dyDescent="0.2">
      <c r="A79" s="78" t="s">
        <v>47</v>
      </c>
      <c r="B79" s="78"/>
      <c r="D79" s="27">
        <v>0</v>
      </c>
      <c r="E79" s="25"/>
      <c r="F79" s="27">
        <v>18320611932</v>
      </c>
      <c r="G79" s="25"/>
      <c r="H79" s="27">
        <v>0</v>
      </c>
      <c r="I79" s="25"/>
      <c r="J79" s="27">
        <v>18320611932</v>
      </c>
      <c r="L79" s="46">
        <f>J79/درآمد!$F$13</f>
        <v>7.833885921503159E-3</v>
      </c>
      <c r="N79" s="27">
        <v>0</v>
      </c>
      <c r="O79" s="25"/>
      <c r="P79" s="79">
        <v>33200336579</v>
      </c>
      <c r="Q79" s="79"/>
      <c r="R79" s="25"/>
      <c r="S79" s="27">
        <v>0</v>
      </c>
      <c r="T79" s="25"/>
      <c r="U79" s="27">
        <v>33200336579</v>
      </c>
      <c r="W79" s="44">
        <f>U79/درآمد!$F$13</f>
        <v>1.4196449893745529E-2</v>
      </c>
    </row>
    <row r="80" spans="1:23" ht="21.75" customHeight="1" x14ac:dyDescent="0.2">
      <c r="A80" s="78" t="s">
        <v>76</v>
      </c>
      <c r="B80" s="78"/>
      <c r="D80" s="27">
        <v>0</v>
      </c>
      <c r="E80" s="25"/>
      <c r="F80" s="27">
        <v>3701760775</v>
      </c>
      <c r="G80" s="25"/>
      <c r="H80" s="27">
        <v>0</v>
      </c>
      <c r="I80" s="25"/>
      <c r="J80" s="27">
        <v>3701760775</v>
      </c>
      <c r="L80" s="46">
        <f>J80/درآمد!$F$13</f>
        <v>1.5828713433634408E-3</v>
      </c>
      <c r="N80" s="27">
        <v>0</v>
      </c>
      <c r="O80" s="25"/>
      <c r="P80" s="79">
        <v>3701760775</v>
      </c>
      <c r="Q80" s="79"/>
      <c r="R80" s="25"/>
      <c r="S80" s="27">
        <v>0</v>
      </c>
      <c r="T80" s="25"/>
      <c r="U80" s="27">
        <v>3701760775</v>
      </c>
      <c r="W80" s="44">
        <f>U80/درآمد!$F$13</f>
        <v>1.5828713433634408E-3</v>
      </c>
    </row>
    <row r="81" spans="1:23" ht="21.75" customHeight="1" x14ac:dyDescent="0.2">
      <c r="A81" s="78" t="s">
        <v>74</v>
      </c>
      <c r="B81" s="78"/>
      <c r="D81" s="27">
        <v>0</v>
      </c>
      <c r="E81" s="25"/>
      <c r="F81" s="27">
        <v>4086089800</v>
      </c>
      <c r="G81" s="25"/>
      <c r="H81" s="27">
        <v>0</v>
      </c>
      <c r="I81" s="25"/>
      <c r="J81" s="27">
        <v>4086089800</v>
      </c>
      <c r="L81" s="46">
        <f>J81/درآمد!$F$13</f>
        <v>1.7472102720710399E-3</v>
      </c>
      <c r="N81" s="27">
        <v>0</v>
      </c>
      <c r="O81" s="25"/>
      <c r="P81" s="79">
        <v>4086089800</v>
      </c>
      <c r="Q81" s="79"/>
      <c r="R81" s="25"/>
      <c r="S81" s="27">
        <v>0</v>
      </c>
      <c r="T81" s="25"/>
      <c r="U81" s="27">
        <v>4086089800</v>
      </c>
      <c r="W81" s="44">
        <f>U81/درآمد!$F$13</f>
        <v>1.7472102720710399E-3</v>
      </c>
    </row>
    <row r="82" spans="1:23" ht="21.75" customHeight="1" x14ac:dyDescent="0.2">
      <c r="A82" s="78" t="s">
        <v>65</v>
      </c>
      <c r="B82" s="78"/>
      <c r="D82" s="27">
        <v>0</v>
      </c>
      <c r="E82" s="25"/>
      <c r="F82" s="27">
        <v>15296834320</v>
      </c>
      <c r="G82" s="25"/>
      <c r="H82" s="27">
        <v>0</v>
      </c>
      <c r="I82" s="25"/>
      <c r="J82" s="27">
        <v>15296834320</v>
      </c>
      <c r="L82" s="46">
        <f>J82/درآمد!$F$13</f>
        <v>6.5409198921846552E-3</v>
      </c>
      <c r="N82" s="27">
        <v>0</v>
      </c>
      <c r="O82" s="25"/>
      <c r="P82" s="79">
        <v>31056444822</v>
      </c>
      <c r="Q82" s="79"/>
      <c r="R82" s="25"/>
      <c r="S82" s="27">
        <v>0</v>
      </c>
      <c r="T82" s="25"/>
      <c r="U82" s="27">
        <v>31056444822</v>
      </c>
      <c r="W82" s="44">
        <f>U82/درآمد!$F$13</f>
        <v>1.3279722684265494E-2</v>
      </c>
    </row>
    <row r="83" spans="1:23" ht="21.75" customHeight="1" x14ac:dyDescent="0.2">
      <c r="A83" s="78" t="s">
        <v>72</v>
      </c>
      <c r="B83" s="78"/>
      <c r="D83" s="27">
        <v>0</v>
      </c>
      <c r="E83" s="25"/>
      <c r="F83" s="27">
        <v>4352089337</v>
      </c>
      <c r="G83" s="25"/>
      <c r="H83" s="27">
        <v>0</v>
      </c>
      <c r="I83" s="25"/>
      <c r="J83" s="27">
        <v>4352089337</v>
      </c>
      <c r="L83" s="46">
        <f>J83/درآمد!$F$13</f>
        <v>1.8609515617050907E-3</v>
      </c>
      <c r="N83" s="27">
        <v>0</v>
      </c>
      <c r="O83" s="25"/>
      <c r="P83" s="79">
        <v>4352089337</v>
      </c>
      <c r="Q83" s="79"/>
      <c r="R83" s="25"/>
      <c r="S83" s="27">
        <v>0</v>
      </c>
      <c r="T83" s="25"/>
      <c r="U83" s="27">
        <v>4352089337</v>
      </c>
      <c r="W83" s="44">
        <f>U83/درآمد!$F$13</f>
        <v>1.8609515617050907E-3</v>
      </c>
    </row>
    <row r="84" spans="1:23" ht="21.75" customHeight="1" x14ac:dyDescent="0.2">
      <c r="A84" s="78" t="s">
        <v>57</v>
      </c>
      <c r="B84" s="78"/>
      <c r="D84" s="27">
        <v>0</v>
      </c>
      <c r="E84" s="25"/>
      <c r="F84" s="27">
        <v>3780548699</v>
      </c>
      <c r="G84" s="25"/>
      <c r="H84" s="27">
        <v>0</v>
      </c>
      <c r="I84" s="25"/>
      <c r="J84" s="27">
        <v>3780548699</v>
      </c>
      <c r="L84" s="46">
        <f>J84/درآمد!$F$13</f>
        <v>1.6165610263772486E-3</v>
      </c>
      <c r="N84" s="27">
        <v>0</v>
      </c>
      <c r="O84" s="25"/>
      <c r="P84" s="79">
        <v>-990640530</v>
      </c>
      <c r="Q84" s="79"/>
      <c r="R84" s="25"/>
      <c r="S84" s="27">
        <v>0</v>
      </c>
      <c r="T84" s="25"/>
      <c r="U84" s="27">
        <v>-990640530</v>
      </c>
      <c r="W84" s="44">
        <f>U84/درآمد!$F$13</f>
        <v>-4.2359747207364342E-4</v>
      </c>
    </row>
    <row r="85" spans="1:23" ht="21.75" customHeight="1" x14ac:dyDescent="0.2">
      <c r="A85" s="78" t="s">
        <v>73</v>
      </c>
      <c r="B85" s="78"/>
      <c r="D85" s="27">
        <v>0</v>
      </c>
      <c r="E85" s="25"/>
      <c r="F85" s="27">
        <v>8307838063</v>
      </c>
      <c r="G85" s="25"/>
      <c r="H85" s="27">
        <v>0</v>
      </c>
      <c r="I85" s="25"/>
      <c r="J85" s="27">
        <v>8307838063</v>
      </c>
      <c r="L85" s="46">
        <f>J85/درآمد!$F$13</f>
        <v>3.5524280456039831E-3</v>
      </c>
      <c r="N85" s="27">
        <v>0</v>
      </c>
      <c r="O85" s="25"/>
      <c r="P85" s="79">
        <v>8307838063</v>
      </c>
      <c r="Q85" s="79"/>
      <c r="R85" s="25"/>
      <c r="S85" s="27">
        <v>0</v>
      </c>
      <c r="T85" s="25"/>
      <c r="U85" s="27">
        <v>8307838063</v>
      </c>
      <c r="W85" s="44">
        <f>U85/درآمد!$F$13</f>
        <v>3.5524280456039831E-3</v>
      </c>
    </row>
    <row r="86" spans="1:23" ht="21.75" customHeight="1" x14ac:dyDescent="0.2">
      <c r="A86" s="78" t="s">
        <v>71</v>
      </c>
      <c r="B86" s="78"/>
      <c r="D86" s="27">
        <v>0</v>
      </c>
      <c r="E86" s="25"/>
      <c r="F86" s="27">
        <v>24867608795</v>
      </c>
      <c r="G86" s="25"/>
      <c r="H86" s="27">
        <v>0</v>
      </c>
      <c r="I86" s="25"/>
      <c r="J86" s="27">
        <v>24867608795</v>
      </c>
      <c r="L86" s="46">
        <f>J86/درآمد!$F$13</f>
        <v>1.0633379013958071E-2</v>
      </c>
      <c r="N86" s="27">
        <v>0</v>
      </c>
      <c r="O86" s="25"/>
      <c r="P86" s="79">
        <v>24867608795</v>
      </c>
      <c r="Q86" s="79"/>
      <c r="R86" s="25"/>
      <c r="S86" s="27">
        <v>0</v>
      </c>
      <c r="T86" s="25"/>
      <c r="U86" s="27">
        <v>24867608795</v>
      </c>
      <c r="W86" s="44">
        <f>U86/درآمد!$F$13</f>
        <v>1.0633379013958071E-2</v>
      </c>
    </row>
    <row r="87" spans="1:23" ht="21.75" customHeight="1" x14ac:dyDescent="0.2">
      <c r="A87" s="78" t="s">
        <v>33</v>
      </c>
      <c r="B87" s="78"/>
      <c r="D87" s="27">
        <v>0</v>
      </c>
      <c r="E87" s="25"/>
      <c r="F87" s="27">
        <v>121340809</v>
      </c>
      <c r="G87" s="25"/>
      <c r="H87" s="27">
        <v>0</v>
      </c>
      <c r="I87" s="25"/>
      <c r="J87" s="27">
        <v>121340809</v>
      </c>
      <c r="L87" s="46">
        <f>J87/درآمد!$F$13</f>
        <v>5.1885278660838554E-5</v>
      </c>
      <c r="N87" s="27">
        <v>0</v>
      </c>
      <c r="O87" s="25"/>
      <c r="P87" s="79">
        <v>-26173728339</v>
      </c>
      <c r="Q87" s="79"/>
      <c r="R87" s="25"/>
      <c r="S87" s="27">
        <v>0</v>
      </c>
      <c r="T87" s="25"/>
      <c r="U87" s="27">
        <v>-26173728339</v>
      </c>
      <c r="W87" s="44">
        <f>U87/درآمد!$F$13</f>
        <v>-1.1191875179125451E-2</v>
      </c>
    </row>
    <row r="88" spans="1:23" ht="21.75" customHeight="1" x14ac:dyDescent="0.2">
      <c r="A88" s="78" t="s">
        <v>55</v>
      </c>
      <c r="B88" s="78"/>
      <c r="D88" s="27">
        <v>0</v>
      </c>
      <c r="E88" s="25"/>
      <c r="F88" s="27">
        <v>18868528398</v>
      </c>
      <c r="G88" s="25"/>
      <c r="H88" s="27">
        <v>0</v>
      </c>
      <c r="I88" s="25"/>
      <c r="J88" s="27">
        <v>18868528398</v>
      </c>
      <c r="L88" s="46">
        <f>J88/درآمد!$F$13</f>
        <v>8.0681747708652232E-3</v>
      </c>
      <c r="N88" s="27">
        <v>0</v>
      </c>
      <c r="O88" s="25"/>
      <c r="P88" s="79">
        <v>35665962188</v>
      </c>
      <c r="Q88" s="79"/>
      <c r="R88" s="25"/>
      <c r="S88" s="27">
        <v>0</v>
      </c>
      <c r="T88" s="25"/>
      <c r="U88" s="27">
        <v>35665962188</v>
      </c>
      <c r="W88" s="44">
        <f>U88/درآمد!$F$13</f>
        <v>1.5250750362405373E-2</v>
      </c>
    </row>
    <row r="89" spans="1:23" ht="21.75" customHeight="1" x14ac:dyDescent="0.2">
      <c r="A89" s="78" t="s">
        <v>25</v>
      </c>
      <c r="B89" s="78"/>
      <c r="D89" s="27">
        <v>0</v>
      </c>
      <c r="E89" s="25"/>
      <c r="F89" s="27">
        <v>6913641224</v>
      </c>
      <c r="G89" s="25"/>
      <c r="H89" s="27">
        <v>0</v>
      </c>
      <c r="I89" s="25"/>
      <c r="J89" s="27">
        <v>6913641224</v>
      </c>
      <c r="L89" s="46">
        <f>J89/درآمد!$F$13</f>
        <v>2.956270066308038E-3</v>
      </c>
      <c r="N89" s="27">
        <v>0</v>
      </c>
      <c r="O89" s="25"/>
      <c r="P89" s="79">
        <v>16607969344</v>
      </c>
      <c r="Q89" s="79"/>
      <c r="R89" s="25"/>
      <c r="S89" s="27">
        <v>0</v>
      </c>
      <c r="T89" s="25"/>
      <c r="U89" s="27">
        <v>16607969344</v>
      </c>
      <c r="W89" s="44">
        <f>U89/درآمد!$F$13</f>
        <v>7.1015606744809501E-3</v>
      </c>
    </row>
    <row r="90" spans="1:23" ht="21.75" customHeight="1" x14ac:dyDescent="0.2">
      <c r="A90" s="78" t="s">
        <v>69</v>
      </c>
      <c r="B90" s="78"/>
      <c r="D90" s="27">
        <v>0</v>
      </c>
      <c r="E90" s="25"/>
      <c r="F90" s="27">
        <v>-205515777</v>
      </c>
      <c r="G90" s="25"/>
      <c r="H90" s="27">
        <v>0</v>
      </c>
      <c r="I90" s="25"/>
      <c r="J90" s="27">
        <v>-205515777</v>
      </c>
      <c r="L90" s="46">
        <f>J90/درآمد!$F$13</f>
        <v>-8.7878459412972564E-5</v>
      </c>
      <c r="N90" s="27">
        <v>0</v>
      </c>
      <c r="O90" s="25"/>
      <c r="P90" s="79">
        <v>-205515777</v>
      </c>
      <c r="Q90" s="79"/>
      <c r="R90" s="25"/>
      <c r="S90" s="27">
        <v>0</v>
      </c>
      <c r="T90" s="25"/>
      <c r="U90" s="27">
        <v>-205515777</v>
      </c>
      <c r="W90" s="44">
        <f>U90/درآمد!$F$13</f>
        <v>-8.7878459412972564E-5</v>
      </c>
    </row>
    <row r="91" spans="1:23" ht="21.75" customHeight="1" x14ac:dyDescent="0.2">
      <c r="A91" s="80" t="s">
        <v>75</v>
      </c>
      <c r="B91" s="80"/>
      <c r="D91" s="28">
        <v>0</v>
      </c>
      <c r="E91" s="25"/>
      <c r="F91" s="28">
        <v>20541084301</v>
      </c>
      <c r="G91" s="25"/>
      <c r="H91" s="28">
        <v>0</v>
      </c>
      <c r="I91" s="25"/>
      <c r="J91" s="28">
        <v>20541084301</v>
      </c>
      <c r="L91" s="46">
        <f>J91/درآمد!$F$13</f>
        <v>8.7833589683184096E-3</v>
      </c>
      <c r="N91" s="28">
        <v>0</v>
      </c>
      <c r="O91" s="25"/>
      <c r="P91" s="79">
        <v>20541084301</v>
      </c>
      <c r="Q91" s="91"/>
      <c r="R91" s="25"/>
      <c r="S91" s="28">
        <v>0</v>
      </c>
      <c r="T91" s="25"/>
      <c r="U91" s="28">
        <v>20541084301</v>
      </c>
      <c r="W91" s="44">
        <f>U91/درآمد!$F$13</f>
        <v>8.7833589683184096E-3</v>
      </c>
    </row>
    <row r="92" spans="1:23" ht="21.75" customHeight="1" thickBot="1" x14ac:dyDescent="0.25">
      <c r="A92" s="77" t="s">
        <v>77</v>
      </c>
      <c r="B92" s="77"/>
      <c r="D92" s="30">
        <v>51841314574</v>
      </c>
      <c r="E92" s="25"/>
      <c r="F92" s="30">
        <v>736237360079</v>
      </c>
      <c r="G92" s="25"/>
      <c r="H92" s="30">
        <v>22061827784</v>
      </c>
      <c r="I92" s="25"/>
      <c r="J92" s="30">
        <v>810140502437</v>
      </c>
      <c r="L92" s="48">
        <f>SUM(L9:L91)</f>
        <v>0.34641573655055735</v>
      </c>
      <c r="N92" s="30">
        <v>210890988005</v>
      </c>
      <c r="O92" s="25"/>
      <c r="P92" s="25"/>
      <c r="Q92" s="30">
        <v>1728971702258</v>
      </c>
      <c r="R92" s="25"/>
      <c r="S92" s="30">
        <v>258441730062</v>
      </c>
      <c r="T92" s="25"/>
      <c r="U92" s="30">
        <f>N92+Q92+S92</f>
        <v>2198304420325</v>
      </c>
      <c r="W92" s="47">
        <f>SUM(W9:W91)</f>
        <v>0.93999404132797393</v>
      </c>
    </row>
    <row r="93" spans="1:23" ht="13.5" thickTop="1" x14ac:dyDescent="0.2"/>
    <row r="98" spans="19:19" x14ac:dyDescent="0.2">
      <c r="S98" s="24">
        <v>40569514788</v>
      </c>
    </row>
    <row r="99" spans="19:19" x14ac:dyDescent="0.2">
      <c r="S99" s="24">
        <v>299011244850</v>
      </c>
    </row>
    <row r="100" spans="19:19" x14ac:dyDescent="0.2">
      <c r="S100" s="24">
        <f>S99-S98</f>
        <v>258441730062</v>
      </c>
    </row>
    <row r="101" spans="19:19" x14ac:dyDescent="0.2">
      <c r="S101" s="25">
        <f>S92-S100</f>
        <v>0</v>
      </c>
    </row>
  </sheetData>
  <mergeCells count="17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2026-08-31T12:05:23Z</cp:lastPrinted>
  <dcterms:created xsi:type="dcterms:W3CDTF">2026-08-24T06:51:50Z</dcterms:created>
  <dcterms:modified xsi:type="dcterms:W3CDTF">2026-08-31T12:05:27Z</dcterms:modified>
</cp:coreProperties>
</file>